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425" yWindow="-120" windowWidth="10560" windowHeight="12030" firstSheet="1" activeTab="2"/>
  </bookViews>
  <sheets>
    <sheet name="README" sheetId="1" r:id="rId1"/>
    <sheet name="Monthly" sheetId="2" r:id="rId2"/>
    <sheet name="Quarterly" sheetId="3" r:id="rId3"/>
    <sheet name="CY_chart" sheetId="9" r:id="rId4"/>
    <sheet name="DATA" sheetId="4" r:id="rId5"/>
    <sheet name="capacityutilization" sheetId="5" r:id="rId6"/>
    <sheet name="priceofinvestment" sheetId="6" r:id="rId7"/>
    <sheet name="consumption" sheetId="7" r:id="rId8"/>
    <sheet name="gdpdeflator" sheetId="8" r:id="rId9"/>
  </sheets>
  <calcPr calcId="125725"/>
</workbook>
</file>

<file path=xl/calcChain.xml><?xml version="1.0" encoding="utf-8"?>
<calcChain xmlns="http://schemas.openxmlformats.org/spreadsheetml/2006/main">
  <c r="C16" i="8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15"/>
  <c r="N243" i="6"/>
  <c r="N244"/>
  <c r="N245"/>
  <c r="N246"/>
  <c r="N247"/>
  <c r="N248"/>
  <c r="L243"/>
  <c r="L244"/>
  <c r="L245"/>
  <c r="L246"/>
  <c r="L247"/>
  <c r="L248"/>
  <c r="F243"/>
  <c r="G243"/>
  <c r="F244"/>
  <c r="G244"/>
  <c r="F245"/>
  <c r="G245"/>
  <c r="F246"/>
  <c r="G246"/>
  <c r="F247"/>
  <c r="G247"/>
  <c r="F248"/>
  <c r="G248"/>
  <c r="N215" i="4"/>
  <c r="N216"/>
  <c r="N217"/>
  <c r="N218"/>
  <c r="N219"/>
  <c r="N220"/>
  <c r="L215"/>
  <c r="L216"/>
  <c r="L217"/>
  <c r="L218"/>
  <c r="L219"/>
  <c r="L220"/>
  <c r="H215"/>
  <c r="H216"/>
  <c r="H217"/>
  <c r="H218"/>
  <c r="H219"/>
  <c r="H220"/>
  <c r="F215"/>
  <c r="F216"/>
  <c r="F217"/>
  <c r="F218"/>
  <c r="F219"/>
  <c r="F220"/>
  <c r="D215"/>
  <c r="J215" s="1"/>
  <c r="D216"/>
  <c r="J216" s="1"/>
  <c r="D217"/>
  <c r="J217" s="1"/>
  <c r="D218"/>
  <c r="J218" s="1"/>
  <c r="D219"/>
  <c r="J219" s="1"/>
  <c r="D220"/>
  <c r="J220" s="1"/>
  <c r="B215"/>
  <c r="B216"/>
  <c r="B217"/>
  <c r="B218"/>
  <c r="B219"/>
  <c r="B220"/>
  <c r="A215"/>
  <c r="A216"/>
  <c r="A217"/>
  <c r="A218"/>
  <c r="A219"/>
  <c r="A220"/>
  <c r="M276" i="3"/>
  <c r="N276"/>
  <c r="M277"/>
  <c r="N277"/>
  <c r="M278"/>
  <c r="N278"/>
  <c r="M279"/>
  <c r="N279"/>
  <c r="M280"/>
  <c r="N280"/>
  <c r="L3" i="4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L13"/>
  <c r="N13"/>
  <c r="L14"/>
  <c r="N14"/>
  <c r="L15"/>
  <c r="N15"/>
  <c r="L16"/>
  <c r="N16"/>
  <c r="L17"/>
  <c r="N17"/>
  <c r="L18"/>
  <c r="N18"/>
  <c r="L19"/>
  <c r="N19"/>
  <c r="L20"/>
  <c r="N20"/>
  <c r="L21"/>
  <c r="N21"/>
  <c r="L22"/>
  <c r="N22"/>
  <c r="L23"/>
  <c r="N23"/>
  <c r="L24"/>
  <c r="N24"/>
  <c r="L25"/>
  <c r="N25"/>
  <c r="L26"/>
  <c r="N26"/>
  <c r="L27"/>
  <c r="N27"/>
  <c r="L28"/>
  <c r="N28"/>
  <c r="L29"/>
  <c r="N29"/>
  <c r="L30"/>
  <c r="N30"/>
  <c r="L31"/>
  <c r="N31"/>
  <c r="L32"/>
  <c r="N32"/>
  <c r="L33"/>
  <c r="N33"/>
  <c r="L34"/>
  <c r="N34"/>
  <c r="L35"/>
  <c r="N35"/>
  <c r="L36"/>
  <c r="N36"/>
  <c r="L37"/>
  <c r="N37"/>
  <c r="L38"/>
  <c r="N38"/>
  <c r="L39"/>
  <c r="N39"/>
  <c r="L40"/>
  <c r="N40"/>
  <c r="L41"/>
  <c r="N41"/>
  <c r="L42"/>
  <c r="N42"/>
  <c r="L43"/>
  <c r="N43"/>
  <c r="L44"/>
  <c r="N44"/>
  <c r="L45"/>
  <c r="N45"/>
  <c r="L46"/>
  <c r="N46"/>
  <c r="L47"/>
  <c r="N47"/>
  <c r="L48"/>
  <c r="N48"/>
  <c r="L49"/>
  <c r="N49"/>
  <c r="L50"/>
  <c r="N50"/>
  <c r="L51"/>
  <c r="N51"/>
  <c r="L52"/>
  <c r="N52"/>
  <c r="L53"/>
  <c r="N53"/>
  <c r="L54"/>
  <c r="N54"/>
  <c r="L55"/>
  <c r="N55"/>
  <c r="L56"/>
  <c r="N56"/>
  <c r="L57"/>
  <c r="N57"/>
  <c r="L58"/>
  <c r="N58"/>
  <c r="L59"/>
  <c r="N59"/>
  <c r="L60"/>
  <c r="N60"/>
  <c r="L61"/>
  <c r="N61"/>
  <c r="L62"/>
  <c r="N62"/>
  <c r="L63"/>
  <c r="N63"/>
  <c r="L64"/>
  <c r="N64"/>
  <c r="L65"/>
  <c r="N65"/>
  <c r="L66"/>
  <c r="N66"/>
  <c r="L67"/>
  <c r="N67"/>
  <c r="L68"/>
  <c r="N68"/>
  <c r="L69"/>
  <c r="N69"/>
  <c r="L70"/>
  <c r="N70"/>
  <c r="L71"/>
  <c r="N71"/>
  <c r="L72"/>
  <c r="N72"/>
  <c r="L73"/>
  <c r="N73"/>
  <c r="L74"/>
  <c r="N74"/>
  <c r="L75"/>
  <c r="N75"/>
  <c r="L76"/>
  <c r="N76"/>
  <c r="L77"/>
  <c r="N77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2"/>
  <c r="L2"/>
  <c r="N275" i="3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F15" i="6"/>
  <c r="G15"/>
  <c r="I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L15"/>
  <c r="N15"/>
  <c r="O15" s="1"/>
  <c r="L16"/>
  <c r="N16"/>
  <c r="L17"/>
  <c r="N17"/>
  <c r="L18"/>
  <c r="N18"/>
  <c r="L19"/>
  <c r="N19"/>
  <c r="L20"/>
  <c r="N20"/>
  <c r="L21"/>
  <c r="N21"/>
  <c r="L22"/>
  <c r="N22"/>
  <c r="L23"/>
  <c r="N23"/>
  <c r="L24"/>
  <c r="N24"/>
  <c r="L25"/>
  <c r="N25"/>
  <c r="L26"/>
  <c r="N26"/>
  <c r="L27"/>
  <c r="N27"/>
  <c r="L28"/>
  <c r="N28"/>
  <c r="L29"/>
  <c r="N29"/>
  <c r="L30"/>
  <c r="N30"/>
  <c r="L31"/>
  <c r="N31"/>
  <c r="L32"/>
  <c r="N32"/>
  <c r="L33"/>
  <c r="N33"/>
  <c r="L34"/>
  <c r="N34"/>
  <c r="L35"/>
  <c r="N35"/>
  <c r="L36"/>
  <c r="N36"/>
  <c r="L37"/>
  <c r="N37"/>
  <c r="L38"/>
  <c r="N38"/>
  <c r="L39"/>
  <c r="N39"/>
  <c r="L40"/>
  <c r="N40"/>
  <c r="L41"/>
  <c r="N41"/>
  <c r="L42"/>
  <c r="N42"/>
  <c r="L43"/>
  <c r="N43"/>
  <c r="L44"/>
  <c r="N44"/>
  <c r="L45"/>
  <c r="N45"/>
  <c r="L46"/>
  <c r="N46"/>
  <c r="L47"/>
  <c r="N47"/>
  <c r="L48"/>
  <c r="N48"/>
  <c r="L49"/>
  <c r="N49"/>
  <c r="L50"/>
  <c r="N50"/>
  <c r="L51"/>
  <c r="N51"/>
  <c r="L52"/>
  <c r="N52"/>
  <c r="L53"/>
  <c r="N53"/>
  <c r="L54"/>
  <c r="N54"/>
  <c r="L55"/>
  <c r="N55"/>
  <c r="L56"/>
  <c r="N56"/>
  <c r="L57"/>
  <c r="N57"/>
  <c r="L58"/>
  <c r="N58"/>
  <c r="L59"/>
  <c r="N59"/>
  <c r="L60"/>
  <c r="N60"/>
  <c r="L61"/>
  <c r="N61"/>
  <c r="L62"/>
  <c r="N62"/>
  <c r="L63"/>
  <c r="N63"/>
  <c r="L64"/>
  <c r="N64"/>
  <c r="L65"/>
  <c r="N65"/>
  <c r="L66"/>
  <c r="N66"/>
  <c r="L67"/>
  <c r="N67"/>
  <c r="L68"/>
  <c r="N68"/>
  <c r="L69"/>
  <c r="N69"/>
  <c r="L70"/>
  <c r="N70"/>
  <c r="L71"/>
  <c r="N71"/>
  <c r="L72"/>
  <c r="N72"/>
  <c r="L73"/>
  <c r="N73"/>
  <c r="L74"/>
  <c r="N74"/>
  <c r="L75"/>
  <c r="N75"/>
  <c r="L76"/>
  <c r="N76"/>
  <c r="L77"/>
  <c r="N77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L215"/>
  <c r="N215"/>
  <c r="L216"/>
  <c r="N216"/>
  <c r="L217"/>
  <c r="N217"/>
  <c r="L218"/>
  <c r="N218"/>
  <c r="L219"/>
  <c r="N219"/>
  <c r="L220"/>
  <c r="N220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L240"/>
  <c r="N240"/>
  <c r="L241"/>
  <c r="N241"/>
  <c r="L242"/>
  <c r="N242"/>
  <c r="J15"/>
  <c r="Q15"/>
  <c r="J14"/>
  <c r="Q14"/>
  <c r="S14" s="1"/>
  <c r="D214" i="4"/>
  <c r="J214"/>
  <c r="D213"/>
  <c r="J213"/>
  <c r="D212"/>
  <c r="J212"/>
  <c r="D211"/>
  <c r="J211"/>
  <c r="D210"/>
  <c r="J210"/>
  <c r="D209"/>
  <c r="J209"/>
  <c r="D208"/>
  <c r="J208"/>
  <c r="D207"/>
  <c r="J207"/>
  <c r="D206"/>
  <c r="J206"/>
  <c r="D205"/>
  <c r="J205"/>
  <c r="D204"/>
  <c r="J204"/>
  <c r="D203"/>
  <c r="J203"/>
  <c r="D202"/>
  <c r="J202"/>
  <c r="D201"/>
  <c r="J201"/>
  <c r="D200"/>
  <c r="J200"/>
  <c r="D199"/>
  <c r="J199"/>
  <c r="D198"/>
  <c r="J198"/>
  <c r="D197"/>
  <c r="J197"/>
  <c r="D196"/>
  <c r="J196"/>
  <c r="D195"/>
  <c r="J195"/>
  <c r="D194"/>
  <c r="J194"/>
  <c r="D193"/>
  <c r="J193"/>
  <c r="D192"/>
  <c r="J192"/>
  <c r="D191"/>
  <c r="J191"/>
  <c r="D190"/>
  <c r="J190"/>
  <c r="D189"/>
  <c r="J189"/>
  <c r="D188"/>
  <c r="J188"/>
  <c r="D187"/>
  <c r="J187"/>
  <c r="D186"/>
  <c r="J186"/>
  <c r="D185"/>
  <c r="J185"/>
  <c r="D184"/>
  <c r="J184"/>
  <c r="D183"/>
  <c r="J183"/>
  <c r="D182"/>
  <c r="J182"/>
  <c r="D181"/>
  <c r="J181"/>
  <c r="D180"/>
  <c r="J180"/>
  <c r="D179"/>
  <c r="J179"/>
  <c r="D178"/>
  <c r="J178"/>
  <c r="D177"/>
  <c r="J177"/>
  <c r="D176"/>
  <c r="J176"/>
  <c r="D175"/>
  <c r="J175"/>
  <c r="D174"/>
  <c r="J174"/>
  <c r="D173"/>
  <c r="J173"/>
  <c r="D172"/>
  <c r="J172"/>
  <c r="D171"/>
  <c r="J171"/>
  <c r="D170"/>
  <c r="J170"/>
  <c r="D169"/>
  <c r="J169"/>
  <c r="D168"/>
  <c r="J168"/>
  <c r="D167"/>
  <c r="J167"/>
  <c r="D166"/>
  <c r="J166"/>
  <c r="D165"/>
  <c r="J165"/>
  <c r="D164"/>
  <c r="J164"/>
  <c r="D163"/>
  <c r="J163"/>
  <c r="D162"/>
  <c r="J162"/>
  <c r="D161"/>
  <c r="J161"/>
  <c r="D160"/>
  <c r="J160"/>
  <c r="D159"/>
  <c r="J159"/>
  <c r="D158"/>
  <c r="J158"/>
  <c r="D157"/>
  <c r="J157"/>
  <c r="D156"/>
  <c r="J156"/>
  <c r="D155"/>
  <c r="J155"/>
  <c r="D154"/>
  <c r="J154"/>
  <c r="D153"/>
  <c r="J153"/>
  <c r="D152"/>
  <c r="J152"/>
  <c r="D151"/>
  <c r="J151"/>
  <c r="D150"/>
  <c r="J150"/>
  <c r="D149"/>
  <c r="J149"/>
  <c r="D148"/>
  <c r="J148"/>
  <c r="D147"/>
  <c r="J147"/>
  <c r="D146"/>
  <c r="J146"/>
  <c r="D145"/>
  <c r="J145"/>
  <c r="D144"/>
  <c r="J144"/>
  <c r="D143"/>
  <c r="J143"/>
  <c r="D142"/>
  <c r="J142"/>
  <c r="D141"/>
  <c r="J141"/>
  <c r="D140"/>
  <c r="J140"/>
  <c r="D139"/>
  <c r="J139"/>
  <c r="D138"/>
  <c r="J138"/>
  <c r="D137"/>
  <c r="J137"/>
  <c r="D136"/>
  <c r="J136"/>
  <c r="D135"/>
  <c r="J135"/>
  <c r="D134"/>
  <c r="J134"/>
  <c r="D133"/>
  <c r="J133"/>
  <c r="D132"/>
  <c r="J132"/>
  <c r="D131"/>
  <c r="J131"/>
  <c r="D130"/>
  <c r="J130"/>
  <c r="D129"/>
  <c r="J129"/>
  <c r="D128"/>
  <c r="J128"/>
  <c r="D127"/>
  <c r="J127"/>
  <c r="D126"/>
  <c r="J126"/>
  <c r="D125"/>
  <c r="J125"/>
  <c r="D124"/>
  <c r="J124"/>
  <c r="D123"/>
  <c r="J123"/>
  <c r="D122"/>
  <c r="J122"/>
  <c r="D121"/>
  <c r="J121"/>
  <c r="D120"/>
  <c r="J120"/>
  <c r="D119"/>
  <c r="J119"/>
  <c r="D118"/>
  <c r="J118"/>
  <c r="D117"/>
  <c r="J117"/>
  <c r="D116"/>
  <c r="J116"/>
  <c r="D115"/>
  <c r="J115"/>
  <c r="D114"/>
  <c r="J114"/>
  <c r="D113"/>
  <c r="J113"/>
  <c r="D112"/>
  <c r="J112"/>
  <c r="D111"/>
  <c r="J111"/>
  <c r="D110"/>
  <c r="J110"/>
  <c r="D109"/>
  <c r="J109"/>
  <c r="D108"/>
  <c r="J108"/>
  <c r="D107"/>
  <c r="J107"/>
  <c r="D106"/>
  <c r="J106"/>
  <c r="D105"/>
  <c r="J105"/>
  <c r="D104"/>
  <c r="J104"/>
  <c r="D103"/>
  <c r="J103"/>
  <c r="D102"/>
  <c r="J102"/>
  <c r="D101"/>
  <c r="J101"/>
  <c r="D100"/>
  <c r="J100"/>
  <c r="D99"/>
  <c r="J99"/>
  <c r="D98"/>
  <c r="J98"/>
  <c r="D97"/>
  <c r="J97"/>
  <c r="D96"/>
  <c r="J96"/>
  <c r="D95"/>
  <c r="J95"/>
  <c r="D94"/>
  <c r="J94"/>
  <c r="D93"/>
  <c r="J93"/>
  <c r="D92"/>
  <c r="J92"/>
  <c r="D91"/>
  <c r="J91"/>
  <c r="D90"/>
  <c r="J90"/>
  <c r="D89"/>
  <c r="J89"/>
  <c r="D88"/>
  <c r="J88"/>
  <c r="D87"/>
  <c r="J87"/>
  <c r="D86"/>
  <c r="J86"/>
  <c r="D85"/>
  <c r="J85"/>
  <c r="D84"/>
  <c r="J84"/>
  <c r="D83"/>
  <c r="J83"/>
  <c r="D82"/>
  <c r="J82"/>
  <c r="D81"/>
  <c r="J81"/>
  <c r="D80"/>
  <c r="J80"/>
  <c r="D79"/>
  <c r="J79"/>
  <c r="D78"/>
  <c r="J78"/>
  <c r="D77"/>
  <c r="J77"/>
  <c r="D76"/>
  <c r="J76"/>
  <c r="D75"/>
  <c r="J75"/>
  <c r="D74"/>
  <c r="J74"/>
  <c r="D73"/>
  <c r="J73"/>
  <c r="D72"/>
  <c r="J72"/>
  <c r="D71"/>
  <c r="J71"/>
  <c r="D70"/>
  <c r="J70"/>
  <c r="D69"/>
  <c r="J69"/>
  <c r="D68"/>
  <c r="J68"/>
  <c r="D67"/>
  <c r="J67"/>
  <c r="D66"/>
  <c r="J66"/>
  <c r="D65"/>
  <c r="J65"/>
  <c r="D64"/>
  <c r="J64"/>
  <c r="D63"/>
  <c r="J63"/>
  <c r="D62"/>
  <c r="J62"/>
  <c r="D61"/>
  <c r="J61"/>
  <c r="D60"/>
  <c r="J60"/>
  <c r="D59"/>
  <c r="J59"/>
  <c r="D58"/>
  <c r="J58"/>
  <c r="D57"/>
  <c r="J57"/>
  <c r="D56"/>
  <c r="J56"/>
  <c r="D55"/>
  <c r="J55"/>
  <c r="D54"/>
  <c r="J54"/>
  <c r="D53"/>
  <c r="J53"/>
  <c r="D52"/>
  <c r="J52"/>
  <c r="D51"/>
  <c r="J51"/>
  <c r="D50"/>
  <c r="J50"/>
  <c r="D49"/>
  <c r="J49"/>
  <c r="D48"/>
  <c r="J48"/>
  <c r="D47"/>
  <c r="J47"/>
  <c r="D46"/>
  <c r="J46"/>
  <c r="D45"/>
  <c r="J45"/>
  <c r="D44"/>
  <c r="J44"/>
  <c r="D43"/>
  <c r="J43"/>
  <c r="D42"/>
  <c r="J42"/>
  <c r="D41"/>
  <c r="J41"/>
  <c r="D40"/>
  <c r="J40"/>
  <c r="D39"/>
  <c r="J39"/>
  <c r="D38"/>
  <c r="J38"/>
  <c r="D37"/>
  <c r="J37"/>
  <c r="D36"/>
  <c r="J36"/>
  <c r="D35"/>
  <c r="J35"/>
  <c r="D34"/>
  <c r="J34"/>
  <c r="D33"/>
  <c r="J33"/>
  <c r="D32"/>
  <c r="J32"/>
  <c r="D31"/>
  <c r="J31"/>
  <c r="D30"/>
  <c r="J30"/>
  <c r="D29"/>
  <c r="J29"/>
  <c r="D28"/>
  <c r="J28"/>
  <c r="D27"/>
  <c r="J27"/>
  <c r="D26"/>
  <c r="J26"/>
  <c r="D25"/>
  <c r="J25"/>
  <c r="D24"/>
  <c r="J24"/>
  <c r="D23"/>
  <c r="J23"/>
  <c r="D22"/>
  <c r="J22"/>
  <c r="D21"/>
  <c r="J21"/>
  <c r="D20"/>
  <c r="J20"/>
  <c r="D19"/>
  <c r="J19"/>
  <c r="D18"/>
  <c r="J18"/>
  <c r="D17"/>
  <c r="J17"/>
  <c r="D16"/>
  <c r="J16"/>
  <c r="D15"/>
  <c r="J15"/>
  <c r="D14"/>
  <c r="J14"/>
  <c r="D13"/>
  <c r="J13"/>
  <c r="D12"/>
  <c r="J12"/>
  <c r="D11"/>
  <c r="J11"/>
  <c r="D10"/>
  <c r="J10"/>
  <c r="D9"/>
  <c r="J9"/>
  <c r="D8"/>
  <c r="J8"/>
  <c r="D7"/>
  <c r="J7"/>
  <c r="D6"/>
  <c r="J6"/>
  <c r="D5"/>
  <c r="J5"/>
  <c r="D4"/>
  <c r="J4"/>
  <c r="D3"/>
  <c r="J3"/>
  <c r="D2"/>
  <c r="J2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"/>
  <c r="B2"/>
  <c r="D2" i="3"/>
  <c r="G2"/>
  <c r="D3"/>
  <c r="G3"/>
  <c r="D4"/>
  <c r="G4"/>
  <c r="D5"/>
  <c r="G5"/>
  <c r="D6"/>
  <c r="G6"/>
  <c r="D7"/>
  <c r="G7"/>
  <c r="D8"/>
  <c r="G8"/>
  <c r="D9"/>
  <c r="G9"/>
  <c r="D10"/>
  <c r="G10"/>
  <c r="D11"/>
  <c r="G11"/>
  <c r="D12"/>
  <c r="G12"/>
  <c r="D13"/>
  <c r="G13"/>
  <c r="D14"/>
  <c r="G14"/>
  <c r="D15"/>
  <c r="G15"/>
  <c r="D16"/>
  <c r="G16"/>
  <c r="D17"/>
  <c r="G17"/>
  <c r="D18"/>
  <c r="G18"/>
  <c r="D19"/>
  <c r="G19"/>
  <c r="D20"/>
  <c r="G20"/>
  <c r="D21"/>
  <c r="G21"/>
  <c r="D22"/>
  <c r="G22"/>
  <c r="D23"/>
  <c r="G23"/>
  <c r="D24"/>
  <c r="G24"/>
  <c r="D25"/>
  <c r="G25"/>
  <c r="D26"/>
  <c r="G26"/>
  <c r="D27"/>
  <c r="G27"/>
  <c r="D28"/>
  <c r="G28"/>
  <c r="D29"/>
  <c r="G29"/>
  <c r="D30"/>
  <c r="E30"/>
  <c r="M30" s="1"/>
  <c r="G30"/>
  <c r="I30"/>
  <c r="J30"/>
  <c r="K30"/>
  <c r="D31"/>
  <c r="E31"/>
  <c r="M31" s="1"/>
  <c r="G31"/>
  <c r="I31"/>
  <c r="J31"/>
  <c r="K31"/>
  <c r="D32"/>
  <c r="E32"/>
  <c r="M32" s="1"/>
  <c r="G32"/>
  <c r="I32"/>
  <c r="J32"/>
  <c r="K32"/>
  <c r="D33"/>
  <c r="E33"/>
  <c r="M33" s="1"/>
  <c r="G33"/>
  <c r="I33"/>
  <c r="J33"/>
  <c r="K33"/>
  <c r="O16" i="6" l="1"/>
  <c r="S15"/>
  <c r="I16"/>
  <c r="O17" l="1"/>
  <c r="Q16"/>
  <c r="I17"/>
  <c r="J16"/>
  <c r="S16" s="1"/>
  <c r="O18" l="1"/>
  <c r="Q17"/>
  <c r="I18"/>
  <c r="J17"/>
  <c r="S17" s="1"/>
  <c r="O19" l="1"/>
  <c r="Q18"/>
  <c r="I19"/>
  <c r="J18"/>
  <c r="S18" s="1"/>
  <c r="O20" l="1"/>
  <c r="Q19"/>
  <c r="I20"/>
  <c r="J19"/>
  <c r="S19" l="1"/>
  <c r="O21"/>
  <c r="Q20"/>
  <c r="I21"/>
  <c r="J20"/>
  <c r="S20" s="1"/>
  <c r="O22" l="1"/>
  <c r="Q21"/>
  <c r="I22"/>
  <c r="J21"/>
  <c r="S21" s="1"/>
  <c r="O23" l="1"/>
  <c r="Q22"/>
  <c r="I23"/>
  <c r="J22"/>
  <c r="S22" l="1"/>
  <c r="O24"/>
  <c r="Q23"/>
  <c r="I24"/>
  <c r="J23"/>
  <c r="S23" l="1"/>
  <c r="O25"/>
  <c r="Q24"/>
  <c r="I25"/>
  <c r="J24"/>
  <c r="S24" l="1"/>
  <c r="O26"/>
  <c r="Q25"/>
  <c r="I26"/>
  <c r="J25"/>
  <c r="S25" s="1"/>
  <c r="O27" l="1"/>
  <c r="Q26"/>
  <c r="I27"/>
  <c r="J26"/>
  <c r="S26" s="1"/>
  <c r="O28" l="1"/>
  <c r="Q27"/>
  <c r="I28"/>
  <c r="J27"/>
  <c r="S27" l="1"/>
  <c r="O29"/>
  <c r="Q28"/>
  <c r="I29"/>
  <c r="J28"/>
  <c r="S28" s="1"/>
  <c r="O30" l="1"/>
  <c r="Q29"/>
  <c r="I30"/>
  <c r="J29"/>
  <c r="S29" s="1"/>
  <c r="O31" l="1"/>
  <c r="Q30"/>
  <c r="I31"/>
  <c r="J30"/>
  <c r="S30" l="1"/>
  <c r="O32"/>
  <c r="Q31"/>
  <c r="I32"/>
  <c r="J31"/>
  <c r="S31" l="1"/>
  <c r="O33"/>
  <c r="Q32"/>
  <c r="I33"/>
  <c r="J32"/>
  <c r="S32" s="1"/>
  <c r="O34" l="1"/>
  <c r="Q33"/>
  <c r="I34"/>
  <c r="J33"/>
  <c r="S33" s="1"/>
  <c r="O35" l="1"/>
  <c r="Q34"/>
  <c r="I35"/>
  <c r="J34"/>
  <c r="S34" s="1"/>
  <c r="O36" l="1"/>
  <c r="Q35"/>
  <c r="I36"/>
  <c r="J35"/>
  <c r="O37" l="1"/>
  <c r="Q36"/>
  <c r="S35"/>
  <c r="I37"/>
  <c r="J36"/>
  <c r="O38" l="1"/>
  <c r="Q37"/>
  <c r="S36"/>
  <c r="I38"/>
  <c r="J37"/>
  <c r="S37" l="1"/>
  <c r="O39"/>
  <c r="Q38"/>
  <c r="I39"/>
  <c r="J38"/>
  <c r="S38" s="1"/>
  <c r="O40" l="1"/>
  <c r="Q39"/>
  <c r="I40"/>
  <c r="J39"/>
  <c r="S39" l="1"/>
  <c r="O41"/>
  <c r="Q40"/>
  <c r="I41"/>
  <c r="J40"/>
  <c r="O42" l="1"/>
  <c r="Q41"/>
  <c r="S40"/>
  <c r="I42"/>
  <c r="J41"/>
  <c r="S41" l="1"/>
  <c r="O43"/>
  <c r="Q42"/>
  <c r="I43"/>
  <c r="J42"/>
  <c r="O44" l="1"/>
  <c r="Q43"/>
  <c r="S42"/>
  <c r="I44"/>
  <c r="J43"/>
  <c r="S43" l="1"/>
  <c r="O45"/>
  <c r="Q44"/>
  <c r="I45"/>
  <c r="J44"/>
  <c r="S44" s="1"/>
  <c r="O46" l="1"/>
  <c r="Q45"/>
  <c r="I46"/>
  <c r="J45"/>
  <c r="S45" s="1"/>
  <c r="O47" l="1"/>
  <c r="Q46"/>
  <c r="I47"/>
  <c r="J46"/>
  <c r="S46" s="1"/>
  <c r="O48" l="1"/>
  <c r="Q47"/>
  <c r="I48"/>
  <c r="J47"/>
  <c r="S47" l="1"/>
  <c r="O49"/>
  <c r="Q48"/>
  <c r="I49"/>
  <c r="J48"/>
  <c r="S48" s="1"/>
  <c r="O50" l="1"/>
  <c r="Q49"/>
  <c r="I50"/>
  <c r="J49"/>
  <c r="S49" l="1"/>
  <c r="O51"/>
  <c r="Q50"/>
  <c r="I51"/>
  <c r="J50"/>
  <c r="S50" s="1"/>
  <c r="O52" l="1"/>
  <c r="Q51"/>
  <c r="I52"/>
  <c r="J51"/>
  <c r="S51" l="1"/>
  <c r="O53"/>
  <c r="Q52"/>
  <c r="I53"/>
  <c r="J52"/>
  <c r="S52" s="1"/>
  <c r="O54" l="1"/>
  <c r="Q53"/>
  <c r="I54"/>
  <c r="J53"/>
  <c r="S53" l="1"/>
  <c r="O55"/>
  <c r="Q54"/>
  <c r="I55"/>
  <c r="J54"/>
  <c r="S54" s="1"/>
  <c r="O56" l="1"/>
  <c r="Q55"/>
  <c r="I56"/>
  <c r="J55"/>
  <c r="O57" l="1"/>
  <c r="Q56"/>
  <c r="S55"/>
  <c r="I57"/>
  <c r="J56"/>
  <c r="S56" l="1"/>
  <c r="O58"/>
  <c r="Q57"/>
  <c r="I58"/>
  <c r="J57"/>
  <c r="S57" s="1"/>
  <c r="O59" l="1"/>
  <c r="Q58"/>
  <c r="I59"/>
  <c r="J58"/>
  <c r="S58" l="1"/>
  <c r="O60"/>
  <c r="Q59"/>
  <c r="I60"/>
  <c r="J59"/>
  <c r="S59" s="1"/>
  <c r="O61" l="1"/>
  <c r="Q60"/>
  <c r="I61"/>
  <c r="J60"/>
  <c r="S60" s="1"/>
  <c r="O62" l="1"/>
  <c r="Q61"/>
  <c r="I62"/>
  <c r="J61"/>
  <c r="S61" s="1"/>
  <c r="O63" l="1"/>
  <c r="Q62"/>
  <c r="I63"/>
  <c r="J62"/>
  <c r="S62" l="1"/>
  <c r="O64"/>
  <c r="Q63"/>
  <c r="I64"/>
  <c r="J63"/>
  <c r="S63" l="1"/>
  <c r="O65"/>
  <c r="Q64"/>
  <c r="I65"/>
  <c r="J64"/>
  <c r="S64" s="1"/>
  <c r="O66" l="1"/>
  <c r="Q65"/>
  <c r="I66"/>
  <c r="J65"/>
  <c r="S65" s="1"/>
  <c r="O67" l="1"/>
  <c r="Q66"/>
  <c r="I67"/>
  <c r="J66"/>
  <c r="S66" l="1"/>
  <c r="O68"/>
  <c r="Q67"/>
  <c r="I68"/>
  <c r="J67"/>
  <c r="S67" l="1"/>
  <c r="O69"/>
  <c r="Q68"/>
  <c r="I69"/>
  <c r="J68"/>
  <c r="S68" s="1"/>
  <c r="O70" l="1"/>
  <c r="Q69"/>
  <c r="I70"/>
  <c r="J69"/>
  <c r="S69" s="1"/>
  <c r="O71" l="1"/>
  <c r="Q70"/>
  <c r="I71"/>
  <c r="J70"/>
  <c r="S70" l="1"/>
  <c r="O72"/>
  <c r="Q71"/>
  <c r="I72"/>
  <c r="J71"/>
  <c r="S71" s="1"/>
  <c r="O73" l="1"/>
  <c r="Q72"/>
  <c r="I73"/>
  <c r="J72"/>
  <c r="O74" l="1"/>
  <c r="Q73"/>
  <c r="S72"/>
  <c r="I74"/>
  <c r="J73"/>
  <c r="O75" l="1"/>
  <c r="Q74"/>
  <c r="S73"/>
  <c r="I75"/>
  <c r="J74"/>
  <c r="O76" l="1"/>
  <c r="Q75"/>
  <c r="S74"/>
  <c r="I76"/>
  <c r="J75"/>
  <c r="O77" l="1"/>
  <c r="Q76"/>
  <c r="S75"/>
  <c r="I77"/>
  <c r="J76"/>
  <c r="O78" l="1"/>
  <c r="Q77"/>
  <c r="S76"/>
  <c r="I78"/>
  <c r="J77"/>
  <c r="O79" l="1"/>
  <c r="Q78"/>
  <c r="S77"/>
  <c r="I79"/>
  <c r="J78"/>
  <c r="O80" l="1"/>
  <c r="Q79"/>
  <c r="S78"/>
  <c r="I80"/>
  <c r="J79"/>
  <c r="O81" l="1"/>
  <c r="Q80"/>
  <c r="S79"/>
  <c r="I81"/>
  <c r="J80"/>
  <c r="O82" l="1"/>
  <c r="Q81"/>
  <c r="S80"/>
  <c r="I82"/>
  <c r="J81"/>
  <c r="O83" l="1"/>
  <c r="Q82"/>
  <c r="S81"/>
  <c r="I83"/>
  <c r="J82"/>
  <c r="S82" l="1"/>
  <c r="O84"/>
  <c r="Q83"/>
  <c r="I84"/>
  <c r="J83"/>
  <c r="S83" s="1"/>
  <c r="O85" l="1"/>
  <c r="Q84"/>
  <c r="I85"/>
  <c r="J84"/>
  <c r="S84" s="1"/>
  <c r="O86" l="1"/>
  <c r="Q85"/>
  <c r="I86"/>
  <c r="J85"/>
  <c r="S85" l="1"/>
  <c r="O87"/>
  <c r="Q86"/>
  <c r="I87"/>
  <c r="J86"/>
  <c r="S86" l="1"/>
  <c r="O88"/>
  <c r="Q87"/>
  <c r="I88"/>
  <c r="J87"/>
  <c r="S87" s="1"/>
  <c r="O89" l="1"/>
  <c r="Q88"/>
  <c r="I89"/>
  <c r="J88"/>
  <c r="S88" s="1"/>
  <c r="O90" l="1"/>
  <c r="Q89"/>
  <c r="I90"/>
  <c r="J89"/>
  <c r="S89" l="1"/>
  <c r="O91"/>
  <c r="Q90"/>
  <c r="I91"/>
  <c r="J90"/>
  <c r="S90" l="1"/>
  <c r="O92"/>
  <c r="Q91"/>
  <c r="I92"/>
  <c r="J91"/>
  <c r="S91" l="1"/>
  <c r="O93"/>
  <c r="Q92"/>
  <c r="I93"/>
  <c r="J92"/>
  <c r="S92" l="1"/>
  <c r="O94"/>
  <c r="Q93"/>
  <c r="I94"/>
  <c r="J93"/>
  <c r="S93" l="1"/>
  <c r="O95"/>
  <c r="Q94"/>
  <c r="I95"/>
  <c r="J94"/>
  <c r="S94" l="1"/>
  <c r="O96"/>
  <c r="Q95"/>
  <c r="I96"/>
  <c r="J95"/>
  <c r="S95" l="1"/>
  <c r="O97"/>
  <c r="Q96"/>
  <c r="I97"/>
  <c r="J96"/>
  <c r="S96" l="1"/>
  <c r="O98"/>
  <c r="Q97"/>
  <c r="I98"/>
  <c r="J97"/>
  <c r="S97" s="1"/>
  <c r="O99" l="1"/>
  <c r="Q98"/>
  <c r="I99"/>
  <c r="J98"/>
  <c r="S98" l="1"/>
  <c r="O100"/>
  <c r="Q99"/>
  <c r="I100"/>
  <c r="J99"/>
  <c r="S99" l="1"/>
  <c r="O101"/>
  <c r="Q100"/>
  <c r="I101"/>
  <c r="J100"/>
  <c r="S100" l="1"/>
  <c r="O102"/>
  <c r="Q101"/>
  <c r="I102"/>
  <c r="J101"/>
  <c r="S101" l="1"/>
  <c r="O103"/>
  <c r="Q102"/>
  <c r="I103"/>
  <c r="J102"/>
  <c r="S102" l="1"/>
  <c r="O104"/>
  <c r="Q103"/>
  <c r="I104"/>
  <c r="J103"/>
  <c r="S103" s="1"/>
  <c r="O105" l="1"/>
  <c r="Q104"/>
  <c r="I105"/>
  <c r="J104"/>
  <c r="S104" l="1"/>
  <c r="O106"/>
  <c r="Q105"/>
  <c r="I106"/>
  <c r="J105"/>
  <c r="S105" s="1"/>
  <c r="O107" l="1"/>
  <c r="Q106"/>
  <c r="I107"/>
  <c r="J106"/>
  <c r="S106" l="1"/>
  <c r="O108"/>
  <c r="Q107"/>
  <c r="I108"/>
  <c r="J107"/>
  <c r="S107" s="1"/>
  <c r="O109" l="1"/>
  <c r="Q108"/>
  <c r="I109"/>
  <c r="J108"/>
  <c r="O110" l="1"/>
  <c r="Q109"/>
  <c r="S108"/>
  <c r="I110"/>
  <c r="J109"/>
  <c r="O111" l="1"/>
  <c r="Q110"/>
  <c r="S109"/>
  <c r="I111"/>
  <c r="J110"/>
  <c r="O112" l="1"/>
  <c r="Q111"/>
  <c r="S110"/>
  <c r="I112"/>
  <c r="J111"/>
  <c r="O113" l="1"/>
  <c r="Q112"/>
  <c r="S111"/>
  <c r="I113"/>
  <c r="J112"/>
  <c r="O114" l="1"/>
  <c r="Q113"/>
  <c r="S112"/>
  <c r="I114"/>
  <c r="J113"/>
  <c r="O115" l="1"/>
  <c r="Q114"/>
  <c r="S113"/>
  <c r="I115"/>
  <c r="J114"/>
  <c r="O116" l="1"/>
  <c r="Q115"/>
  <c r="S114"/>
  <c r="I116"/>
  <c r="J115"/>
  <c r="O117" l="1"/>
  <c r="Q116"/>
  <c r="S115"/>
  <c r="I117"/>
  <c r="J116"/>
  <c r="O118" l="1"/>
  <c r="Q117"/>
  <c r="S116"/>
  <c r="I118"/>
  <c r="J117"/>
  <c r="O119" l="1"/>
  <c r="Q118"/>
  <c r="S117"/>
  <c r="I119"/>
  <c r="J118"/>
  <c r="S118" l="1"/>
  <c r="O120"/>
  <c r="Q119"/>
  <c r="I120"/>
  <c r="J119"/>
  <c r="S119" s="1"/>
  <c r="O121" l="1"/>
  <c r="Q120"/>
  <c r="I121"/>
  <c r="J120"/>
  <c r="S120" s="1"/>
  <c r="O122" l="1"/>
  <c r="Q121"/>
  <c r="I122"/>
  <c r="J121"/>
  <c r="S121" l="1"/>
  <c r="O123"/>
  <c r="Q122"/>
  <c r="I123"/>
  <c r="J122"/>
  <c r="S122" l="1"/>
  <c r="O124"/>
  <c r="Q123"/>
  <c r="I124"/>
  <c r="J123"/>
  <c r="S123" s="1"/>
  <c r="O125" l="1"/>
  <c r="Q124"/>
  <c r="I125"/>
  <c r="J124"/>
  <c r="S124" s="1"/>
  <c r="O126" l="1"/>
  <c r="Q125"/>
  <c r="I126"/>
  <c r="J125"/>
  <c r="O127" l="1"/>
  <c r="Q126"/>
  <c r="S125"/>
  <c r="I127"/>
  <c r="J126"/>
  <c r="O128" l="1"/>
  <c r="Q127"/>
  <c r="S126"/>
  <c r="I128"/>
  <c r="J127"/>
  <c r="O129" l="1"/>
  <c r="Q128"/>
  <c r="S127"/>
  <c r="I129"/>
  <c r="J128"/>
  <c r="O130" l="1"/>
  <c r="Q129"/>
  <c r="S128"/>
  <c r="I130"/>
  <c r="J129"/>
  <c r="O131" l="1"/>
  <c r="Q130"/>
  <c r="S129"/>
  <c r="I131"/>
  <c r="J130"/>
  <c r="O132" l="1"/>
  <c r="Q131"/>
  <c r="S130"/>
  <c r="I132"/>
  <c r="J131"/>
  <c r="O133" l="1"/>
  <c r="Q132"/>
  <c r="S131"/>
  <c r="I133"/>
  <c r="J132"/>
  <c r="O134" l="1"/>
  <c r="Q133"/>
  <c r="S132"/>
  <c r="I134"/>
  <c r="J133"/>
  <c r="O135" l="1"/>
  <c r="Q134"/>
  <c r="S133"/>
  <c r="I135"/>
  <c r="J134"/>
  <c r="O136" l="1"/>
  <c r="Q135"/>
  <c r="S134"/>
  <c r="I136"/>
  <c r="J135"/>
  <c r="O137" l="1"/>
  <c r="Q136"/>
  <c r="S135"/>
  <c r="I137"/>
  <c r="J136"/>
  <c r="S136" l="1"/>
  <c r="O138"/>
  <c r="Q137"/>
  <c r="I138"/>
  <c r="J137"/>
  <c r="O139" l="1"/>
  <c r="Q138"/>
  <c r="S137"/>
  <c r="I139"/>
  <c r="J138"/>
  <c r="S138" l="1"/>
  <c r="O140"/>
  <c r="Q139"/>
  <c r="I140"/>
  <c r="J139"/>
  <c r="S139" s="1"/>
  <c r="O141" l="1"/>
  <c r="Q140"/>
  <c r="I141"/>
  <c r="J140"/>
  <c r="S140" l="1"/>
  <c r="O142"/>
  <c r="Q141"/>
  <c r="I142"/>
  <c r="J141"/>
  <c r="S141" s="1"/>
  <c r="O143" l="1"/>
  <c r="Q142"/>
  <c r="I143"/>
  <c r="J142"/>
  <c r="O144" l="1"/>
  <c r="Q143"/>
  <c r="S142"/>
  <c r="I144"/>
  <c r="J143"/>
  <c r="S143" l="1"/>
  <c r="O145"/>
  <c r="Q144"/>
  <c r="I145"/>
  <c r="J144"/>
  <c r="O146" l="1"/>
  <c r="Q145"/>
  <c r="S144"/>
  <c r="I146"/>
  <c r="J145"/>
  <c r="O147" l="1"/>
  <c r="Q146"/>
  <c r="S145"/>
  <c r="I147"/>
  <c r="J146"/>
  <c r="O148" l="1"/>
  <c r="Q147"/>
  <c r="S146"/>
  <c r="I148"/>
  <c r="J147"/>
  <c r="O149" l="1"/>
  <c r="Q148"/>
  <c r="S147"/>
  <c r="I149"/>
  <c r="J148"/>
  <c r="O150" l="1"/>
  <c r="Q149"/>
  <c r="S148"/>
  <c r="I150"/>
  <c r="J149"/>
  <c r="O151" l="1"/>
  <c r="Q150"/>
  <c r="S149"/>
  <c r="I151"/>
  <c r="J150"/>
  <c r="O152" l="1"/>
  <c r="Q151"/>
  <c r="S150"/>
  <c r="I152"/>
  <c r="J151"/>
  <c r="O153" l="1"/>
  <c r="Q152"/>
  <c r="S151"/>
  <c r="I153"/>
  <c r="J152"/>
  <c r="O154" l="1"/>
  <c r="Q153"/>
  <c r="S152"/>
  <c r="I154"/>
  <c r="J153"/>
  <c r="O155" l="1"/>
  <c r="Q154"/>
  <c r="S153"/>
  <c r="I155"/>
  <c r="J154"/>
  <c r="S154" l="1"/>
  <c r="O156"/>
  <c r="Q155"/>
  <c r="I156"/>
  <c r="J155"/>
  <c r="S155" l="1"/>
  <c r="O157"/>
  <c r="Q156"/>
  <c r="I157"/>
  <c r="J156"/>
  <c r="S156" l="1"/>
  <c r="O158"/>
  <c r="Q157"/>
  <c r="I158"/>
  <c r="J157"/>
  <c r="O159" l="1"/>
  <c r="Q158"/>
  <c r="S157"/>
  <c r="I159"/>
  <c r="J158"/>
  <c r="S158" l="1"/>
  <c r="O160"/>
  <c r="Q159"/>
  <c r="I160"/>
  <c r="J159"/>
  <c r="S159" s="1"/>
  <c r="O161" l="1"/>
  <c r="Q160"/>
  <c r="I161"/>
  <c r="J160"/>
  <c r="S160" s="1"/>
  <c r="O162" l="1"/>
  <c r="Q161"/>
  <c r="I162"/>
  <c r="J161"/>
  <c r="S161" s="1"/>
  <c r="O163" l="1"/>
  <c r="Q162"/>
  <c r="I163"/>
  <c r="J162"/>
  <c r="S162" l="1"/>
  <c r="O164"/>
  <c r="Q163"/>
  <c r="I164"/>
  <c r="J163"/>
  <c r="S163" l="1"/>
  <c r="O165"/>
  <c r="Q164"/>
  <c r="I165"/>
  <c r="J164"/>
  <c r="S164" l="1"/>
  <c r="O166"/>
  <c r="Q165"/>
  <c r="I166"/>
  <c r="J165"/>
  <c r="S165" l="1"/>
  <c r="O167"/>
  <c r="Q166"/>
  <c r="I167"/>
  <c r="J166"/>
  <c r="S166" l="1"/>
  <c r="O168"/>
  <c r="Q167"/>
  <c r="I168"/>
  <c r="J167"/>
  <c r="S167" l="1"/>
  <c r="O169"/>
  <c r="Q168"/>
  <c r="I169"/>
  <c r="J168"/>
  <c r="S168" l="1"/>
  <c r="O170"/>
  <c r="Q169"/>
  <c r="I170"/>
  <c r="J169"/>
  <c r="S169" l="1"/>
  <c r="O171"/>
  <c r="Q170"/>
  <c r="I171"/>
  <c r="J170"/>
  <c r="O172" l="1"/>
  <c r="Q171"/>
  <c r="S170"/>
  <c r="I172"/>
  <c r="J171"/>
  <c r="S171" l="1"/>
  <c r="O173"/>
  <c r="Q172"/>
  <c r="I173"/>
  <c r="J172"/>
  <c r="S172" l="1"/>
  <c r="O174"/>
  <c r="Q173"/>
  <c r="I174"/>
  <c r="J173"/>
  <c r="S173" l="1"/>
  <c r="O175"/>
  <c r="Q174"/>
  <c r="I175"/>
  <c r="J174"/>
  <c r="O176" l="1"/>
  <c r="Q175"/>
  <c r="S174"/>
  <c r="I176"/>
  <c r="J175"/>
  <c r="S175" l="1"/>
  <c r="O177"/>
  <c r="Q176"/>
  <c r="I177"/>
  <c r="J176"/>
  <c r="S176" l="1"/>
  <c r="O178"/>
  <c r="Q177"/>
  <c r="I178"/>
  <c r="J177"/>
  <c r="S177" s="1"/>
  <c r="O179" l="1"/>
  <c r="Q178"/>
  <c r="I179"/>
  <c r="J178"/>
  <c r="S178" l="1"/>
  <c r="O180"/>
  <c r="Q179"/>
  <c r="I180"/>
  <c r="J179"/>
  <c r="S179" s="1"/>
  <c r="O181" l="1"/>
  <c r="Q180"/>
  <c r="I181"/>
  <c r="J180"/>
  <c r="O182" l="1"/>
  <c r="Q181"/>
  <c r="S180"/>
  <c r="I182"/>
  <c r="J181"/>
  <c r="O183" l="1"/>
  <c r="Q182"/>
  <c r="S181"/>
  <c r="I183"/>
  <c r="J182"/>
  <c r="O184" l="1"/>
  <c r="Q183"/>
  <c r="S182"/>
  <c r="I184"/>
  <c r="J183"/>
  <c r="O185" l="1"/>
  <c r="Q184"/>
  <c r="S183"/>
  <c r="I185"/>
  <c r="J184"/>
  <c r="O186" l="1"/>
  <c r="Q185"/>
  <c r="S184"/>
  <c r="I186"/>
  <c r="J185"/>
  <c r="O187" l="1"/>
  <c r="Q186"/>
  <c r="S185"/>
  <c r="I187"/>
  <c r="J186"/>
  <c r="O188" l="1"/>
  <c r="Q187"/>
  <c r="S186"/>
  <c r="I188"/>
  <c r="J187"/>
  <c r="O189" l="1"/>
  <c r="Q188"/>
  <c r="S187"/>
  <c r="I189"/>
  <c r="J188"/>
  <c r="O190" l="1"/>
  <c r="Q189"/>
  <c r="S188"/>
  <c r="I190"/>
  <c r="J189"/>
  <c r="O191" l="1"/>
  <c r="Q190"/>
  <c r="S189"/>
  <c r="I191"/>
  <c r="J190"/>
  <c r="S190" l="1"/>
  <c r="O192"/>
  <c r="Q191"/>
  <c r="I192"/>
  <c r="J191"/>
  <c r="S191" s="1"/>
  <c r="O193" l="1"/>
  <c r="Q192"/>
  <c r="I193"/>
  <c r="J192"/>
  <c r="S192" l="1"/>
  <c r="O194"/>
  <c r="Q193"/>
  <c r="I194"/>
  <c r="J193"/>
  <c r="S193" l="1"/>
  <c r="O195"/>
  <c r="Q194"/>
  <c r="I195"/>
  <c r="J194"/>
  <c r="S194" l="1"/>
  <c r="O196"/>
  <c r="Q195"/>
  <c r="I196"/>
  <c r="J195"/>
  <c r="S195" s="1"/>
  <c r="O197" l="1"/>
  <c r="Q196"/>
  <c r="I197"/>
  <c r="J196"/>
  <c r="S196" s="1"/>
  <c r="O198" l="1"/>
  <c r="Q197"/>
  <c r="I198"/>
  <c r="J197"/>
  <c r="S197" s="1"/>
  <c r="O199" l="1"/>
  <c r="Q198"/>
  <c r="I199"/>
  <c r="J198"/>
  <c r="S198" s="1"/>
  <c r="O200" l="1"/>
  <c r="Q199"/>
  <c r="I200"/>
  <c r="J199"/>
  <c r="S199" s="1"/>
  <c r="O201" l="1"/>
  <c r="Q200"/>
  <c r="I201"/>
  <c r="J200"/>
  <c r="O202" l="1"/>
  <c r="Q201"/>
  <c r="S200"/>
  <c r="I202"/>
  <c r="J201"/>
  <c r="S201" l="1"/>
  <c r="O203"/>
  <c r="Q202"/>
  <c r="I203"/>
  <c r="J202"/>
  <c r="S202" s="1"/>
  <c r="O204" l="1"/>
  <c r="Q203"/>
  <c r="I204"/>
  <c r="J203"/>
  <c r="S203" l="1"/>
  <c r="O205"/>
  <c r="Q204"/>
  <c r="I205"/>
  <c r="J204"/>
  <c r="O206" l="1"/>
  <c r="Q205"/>
  <c r="S204"/>
  <c r="I206"/>
  <c r="J205"/>
  <c r="S205" l="1"/>
  <c r="O207"/>
  <c r="Q206"/>
  <c r="I207"/>
  <c r="J206"/>
  <c r="S206" s="1"/>
  <c r="O208" l="1"/>
  <c r="Q207"/>
  <c r="I208"/>
  <c r="J207"/>
  <c r="S207" l="1"/>
  <c r="O209"/>
  <c r="Q208"/>
  <c r="I209"/>
  <c r="J208"/>
  <c r="S208" l="1"/>
  <c r="O210"/>
  <c r="Q209"/>
  <c r="I210"/>
  <c r="J209"/>
  <c r="S209" l="1"/>
  <c r="O211"/>
  <c r="Q210"/>
  <c r="I211"/>
  <c r="J210"/>
  <c r="O212" l="1"/>
  <c r="Q211"/>
  <c r="S210"/>
  <c r="I212"/>
  <c r="J211"/>
  <c r="S211" l="1"/>
  <c r="O213"/>
  <c r="Q212"/>
  <c r="I213"/>
  <c r="J212"/>
  <c r="S212" s="1"/>
  <c r="O214" l="1"/>
  <c r="Q213"/>
  <c r="I214"/>
  <c r="J213"/>
  <c r="S213" l="1"/>
  <c r="O215"/>
  <c r="Q214"/>
  <c r="I215"/>
  <c r="J214"/>
  <c r="S214" l="1"/>
  <c r="O216"/>
  <c r="Q215"/>
  <c r="I216"/>
  <c r="J215"/>
  <c r="S215" s="1"/>
  <c r="O217" l="1"/>
  <c r="Q216"/>
  <c r="I217"/>
  <c r="J216"/>
  <c r="S216" s="1"/>
  <c r="O218" l="1"/>
  <c r="Q217"/>
  <c r="I218"/>
  <c r="J217"/>
  <c r="S217" s="1"/>
  <c r="O219" l="1"/>
  <c r="Q218"/>
  <c r="I219"/>
  <c r="J218"/>
  <c r="S218" s="1"/>
  <c r="O220" l="1"/>
  <c r="Q219"/>
  <c r="I220"/>
  <c r="J219"/>
  <c r="S219" s="1"/>
  <c r="O221" l="1"/>
  <c r="Q220"/>
  <c r="I221"/>
  <c r="J220"/>
  <c r="O222" l="1"/>
  <c r="Q221"/>
  <c r="S220"/>
  <c r="I222"/>
  <c r="J221"/>
  <c r="S221" l="1"/>
  <c r="O223"/>
  <c r="Q222"/>
  <c r="I223"/>
  <c r="J222"/>
  <c r="S222" s="1"/>
  <c r="O224" l="1"/>
  <c r="Q223"/>
  <c r="I224"/>
  <c r="J223"/>
  <c r="S223" l="1"/>
  <c r="O225"/>
  <c r="Q224"/>
  <c r="I225"/>
  <c r="J224"/>
  <c r="S224" l="1"/>
  <c r="O226"/>
  <c r="Q225"/>
  <c r="I226"/>
  <c r="J225"/>
  <c r="S225" l="1"/>
  <c r="O227"/>
  <c r="Q226"/>
  <c r="I227"/>
  <c r="J226"/>
  <c r="S226" l="1"/>
  <c r="O228"/>
  <c r="Q227"/>
  <c r="I228"/>
  <c r="J227"/>
  <c r="S227" l="1"/>
  <c r="Q228"/>
  <c r="O229"/>
  <c r="J228"/>
  <c r="S228" s="1"/>
  <c r="I229"/>
  <c r="O230" l="1"/>
  <c r="Q229"/>
  <c r="I230"/>
  <c r="J229"/>
  <c r="Q230" l="1"/>
  <c r="O231"/>
  <c r="S229"/>
  <c r="J230"/>
  <c r="I231"/>
  <c r="S230" l="1"/>
  <c r="O232"/>
  <c r="Q231"/>
  <c r="J231"/>
  <c r="I232"/>
  <c r="O233" l="1"/>
  <c r="Q232"/>
  <c r="S231"/>
  <c r="J232"/>
  <c r="S232" s="1"/>
  <c r="I233"/>
  <c r="O234" l="1"/>
  <c r="Q233"/>
  <c r="I234"/>
  <c r="J233"/>
  <c r="S233" l="1"/>
  <c r="Q234"/>
  <c r="O235"/>
  <c r="J234"/>
  <c r="I235"/>
  <c r="S234" l="1"/>
  <c r="O236"/>
  <c r="Q235"/>
  <c r="I236"/>
  <c r="J235"/>
  <c r="S235" l="1"/>
  <c r="Q236"/>
  <c r="O237"/>
  <c r="J236"/>
  <c r="S236" s="1"/>
  <c r="I237"/>
  <c r="Q237" l="1"/>
  <c r="O238"/>
  <c r="I238"/>
  <c r="J237"/>
  <c r="S237" l="1"/>
  <c r="Q238"/>
  <c r="O239"/>
  <c r="J238"/>
  <c r="S238" s="1"/>
  <c r="I239"/>
  <c r="O240" l="1"/>
  <c r="Q239"/>
  <c r="J239"/>
  <c r="I240"/>
  <c r="Q240" l="1"/>
  <c r="O241"/>
  <c r="S239"/>
  <c r="I241"/>
  <c r="J240"/>
  <c r="S240" s="1"/>
  <c r="Q241" l="1"/>
  <c r="O242"/>
  <c r="I242"/>
  <c r="J241"/>
  <c r="S241" s="1"/>
  <c r="Q242" l="1"/>
  <c r="O243"/>
  <c r="J242"/>
  <c r="I243"/>
  <c r="S242"/>
  <c r="J243" l="1"/>
  <c r="I244"/>
  <c r="O244"/>
  <c r="Q243"/>
  <c r="J244" l="1"/>
  <c r="I245"/>
  <c r="O245"/>
  <c r="Q244"/>
  <c r="S243"/>
  <c r="J245" l="1"/>
  <c r="I246"/>
  <c r="O246"/>
  <c r="Q245"/>
  <c r="S244"/>
  <c r="J246" l="1"/>
  <c r="I247"/>
  <c r="O247"/>
  <c r="Q246"/>
  <c r="S245"/>
  <c r="J247" l="1"/>
  <c r="I248"/>
  <c r="J248" s="1"/>
  <c r="S248" s="1"/>
  <c r="O248"/>
  <c r="Q248" s="1"/>
  <c r="Q247"/>
  <c r="S246"/>
  <c r="S247" l="1"/>
</calcChain>
</file>

<file path=xl/sharedStrings.xml><?xml version="1.0" encoding="utf-8"?>
<sst xmlns="http://schemas.openxmlformats.org/spreadsheetml/2006/main" count="635" uniqueCount="155">
  <si>
    <t>My Data List: ACELdata</t>
  </si>
  <si>
    <t>Data Updated: 2007-07-27</t>
  </si>
  <si>
    <t>FRED (Federal Reserve Economic Data)</t>
  </si>
  <si>
    <t>Link: http://research.stlouisfed.org/fred2</t>
  </si>
  <si>
    <t>Economic Research Division</t>
  </si>
  <si>
    <t>Federal Reserve Bank of St. Louis</t>
  </si>
  <si>
    <t>Real-Time</t>
  </si>
  <si>
    <t xml:space="preserve"> Period</t>
  </si>
  <si>
    <t>Series ID:</t>
  </si>
  <si>
    <t>Start</t>
  </si>
  <si>
    <t>End</t>
  </si>
  <si>
    <t>CNP16OV</t>
  </si>
  <si>
    <t>Current</t>
  </si>
  <si>
    <t>Title:</t>
  </si>
  <si>
    <t>Civilian Noninstitutional Population</t>
  </si>
  <si>
    <t>Source:</t>
  </si>
  <si>
    <t>U.S. Department of Labor: Bureau of Labor Statistics</t>
  </si>
  <si>
    <t>Release:</t>
  </si>
  <si>
    <t>The Employment Situation</t>
  </si>
  <si>
    <t>Units:</t>
  </si>
  <si>
    <t>Thousands</t>
  </si>
  <si>
    <t>Frequency:</t>
  </si>
  <si>
    <t>Monthly</t>
  </si>
  <si>
    <t>Seasonal Adjustment:</t>
  </si>
  <si>
    <t>Not Seasonally Adjusted</t>
  </si>
  <si>
    <t>Notes:</t>
  </si>
  <si>
    <t>The Bureau of Labor Statistics (BLS) announced several revisions to</t>
  </si>
  <si>
    <t>the Household Survey on Friday Feb.7th 2003, with the release of the</t>
  </si>
  <si>
    <t>January 2003 Data. They introduced the Census 2000 population controls</t>
  </si>
  <si>
    <t>(which affect data back to 2000 and cause a break in the data in</t>
  </si>
  <si>
    <t>January 2000), a new seasonal adjustment procedure, and new seasonal</t>
  </si>
  <si>
    <t>factors back to January 1998. For further information contact the</t>
  </si>
  <si>
    <t>Current Employment Statistics (CES) homepage at www.bls.gov/ces or by</t>
  </si>
  <si>
    <t>calling 202-691-6555.</t>
  </si>
  <si>
    <t>COMPNFB</t>
  </si>
  <si>
    <t>Nonfarm Business Sector: Compensation Per Hour</t>
  </si>
  <si>
    <t>Productivity and Costs</t>
  </si>
  <si>
    <t>Index 1992=100</t>
  </si>
  <si>
    <t>Quarterly</t>
  </si>
  <si>
    <t>Seasonally Adjusted</t>
  </si>
  <si>
    <t xml:space="preserve">The Productivity and Costs release on August 7, 2003, </t>
  </si>
  <si>
    <t>will reflect the June 2003 benchmark revision to payroll</t>
  </si>
  <si>
    <t>employment. Since employment is now reported on</t>
  </si>
  <si>
    <t>a North American Industry Classification System (NAICS) basis,</t>
  </si>
  <si>
    <t xml:space="preserve">all of the historical data will be revised. </t>
  </si>
  <si>
    <t>Changes as a consequence of the move to</t>
  </si>
  <si>
    <t>NAICS should not be significant since this release</t>
  </si>
  <si>
    <t>carries data at high levels of aggregation.</t>
  </si>
  <si>
    <t>CUMFN</t>
  </si>
  <si>
    <t>Capacity Utilization: Manufacturing (NAICS)</t>
  </si>
  <si>
    <t>Board of Governors of the Federal Reserve System</t>
  </si>
  <si>
    <t>G.17 Industrial Production and Capacity Utilization</t>
  </si>
  <si>
    <t>Percent of Capacity</t>
  </si>
  <si>
    <t>Calculated by the Federal Reserve Bank of St. Louis using monthly data</t>
  </si>
  <si>
    <t>from the Board of Governors of the Federal Reserve System.</t>
  </si>
  <si>
    <t>FEDFUNDS</t>
  </si>
  <si>
    <t>Effective Federal Funds Rate</t>
  </si>
  <si>
    <t>H.15 Selected Interest Rates</t>
  </si>
  <si>
    <t>Percent</t>
  </si>
  <si>
    <t>Not Applicable</t>
  </si>
  <si>
    <t>Averages of Daily Figures</t>
  </si>
  <si>
    <t>GCE</t>
  </si>
  <si>
    <t>Government Consumption Expenditures &amp; Gross Investment</t>
  </si>
  <si>
    <t>U.S. Department of Commerce: Bureau of Economic Analysis</t>
  </si>
  <si>
    <t>Gross Domestic Product</t>
  </si>
  <si>
    <t>Billions of Dollars</t>
  </si>
  <si>
    <t>Seasonally Adjusted Annual Rate</t>
  </si>
  <si>
    <t>A Guide to the National Income and Product Accounts of the United</t>
  </si>
  <si>
    <t>States (NIPA) - (http://www.bea.gov/bea/an/nipaguid.pdf)</t>
  </si>
  <si>
    <t>GDP</t>
  </si>
  <si>
    <t>Gross Domestic Product, 1 Decimal</t>
  </si>
  <si>
    <t>GDPC96</t>
  </si>
  <si>
    <t>Real Gross Domestic Product, 3 Decimal</t>
  </si>
  <si>
    <t>Billions of Chained 2000 Dollars</t>
  </si>
  <si>
    <t>GPDI</t>
  </si>
  <si>
    <t>Gross Private Domestic Investment</t>
  </si>
  <si>
    <t>HOANBS</t>
  </si>
  <si>
    <t>Nonfarm Business Sector: Hours of All Persons</t>
  </si>
  <si>
    <t>M2SL</t>
  </si>
  <si>
    <t>M2 Money Stock</t>
  </si>
  <si>
    <t>H.6 Money Stock Measures</t>
  </si>
  <si>
    <t>Further information and definitions are available at:</t>
  </si>
  <si>
    <t>http://research.stlouisfed.org/publications/mt/.</t>
  </si>
  <si>
    <t>MZMSL</t>
  </si>
  <si>
    <t>MZM Money Stock</t>
  </si>
  <si>
    <t>Money Zero Maturity (MZM)</t>
  </si>
  <si>
    <t>M2 less small-denomination time deposits plus institutional money</t>
  </si>
  <si>
    <t>funds.</t>
  </si>
  <si>
    <t>Money Zero Maturity is calculated by the Federal Reserve Bank of St.</t>
  </si>
  <si>
    <t>Louis.</t>
  </si>
  <si>
    <t>PCDG</t>
  </si>
  <si>
    <t>Personal Consumption Expenditures: Durable Goods</t>
  </si>
  <si>
    <t>PCESV</t>
  </si>
  <si>
    <t>Personal Consumption Expenditures: Services</t>
  </si>
  <si>
    <t>PCND</t>
  </si>
  <si>
    <t>Personal Consumption Expenditures: Nondurable Goods</t>
  </si>
  <si>
    <t>Vintage Dates Specified:</t>
  </si>
  <si>
    <t>observation_date</t>
  </si>
  <si>
    <t>CNP16OV_20070706</t>
  </si>
  <si>
    <t>FEDFUNDS_20070702</t>
  </si>
  <si>
    <t>M2SL_20070726</t>
  </si>
  <si>
    <t>MZMSL_20070727</t>
  </si>
  <si>
    <t>COMPNFB_20070606</t>
  </si>
  <si>
    <t>CUMFN_20070717</t>
  </si>
  <si>
    <t>GCE_20070727</t>
  </si>
  <si>
    <t>GDP_20070727</t>
  </si>
  <si>
    <t>GPDI_20070727</t>
  </si>
  <si>
    <t>HOANBS_20070606</t>
  </si>
  <si>
    <t>PCDG_20070727</t>
  </si>
  <si>
    <t>PCESV_20070727</t>
  </si>
  <si>
    <t>PCND_20070727</t>
  </si>
  <si>
    <t>pgdp</t>
  </si>
  <si>
    <t>date</t>
  </si>
  <si>
    <t>hours</t>
  </si>
  <si>
    <t>cy</t>
  </si>
  <si>
    <t>iy</t>
  </si>
  <si>
    <t>log(y/h)-log(w)</t>
  </si>
  <si>
    <t>SIC (Manufacturing (SIC) is Manufacturing (NAICS) plus non-NAICS Manufacturing
industries (logging and newspaper, periodical, book and directory
publishing).)</t>
  </si>
  <si>
    <t>NAICS</t>
  </si>
  <si>
    <t>CUMFG@USECON</t>
  </si>
  <si>
    <t>CUMFN@USECON</t>
  </si>
  <si>
    <t xml:space="preserve">Capacity Utilization: Manufacturing [SIC] (SA, Percent of Capacity) </t>
  </si>
  <si>
    <t xml:space="preserve">Capacity Utilization: Manufacturing [NAICS] (SA, Percent of Capacity) </t>
  </si>
  <si>
    <t>My Data List: ACEL2</t>
  </si>
  <si>
    <t>GPDIC96</t>
  </si>
  <si>
    <t>Real Gross Private Domestic Investment, 3 Decimal</t>
  </si>
  <si>
    <t>PCECC96</t>
  </si>
  <si>
    <t>Real Personal Consumption Expenditures</t>
  </si>
  <si>
    <t>PCECC96_20070727</t>
  </si>
  <si>
    <t>Real Personal Consumption Expenditures: Durable Goods</t>
  </si>
  <si>
    <t>PCDGCC96</t>
  </si>
  <si>
    <t>Date Range:</t>
  </si>
  <si>
    <t>1947-01-01 to 2007-04-01</t>
  </si>
  <si>
    <t>Last Updated:</t>
  </si>
  <si>
    <t>2007-07-27 11:14 AM CT</t>
  </si>
  <si>
    <t>DATE</t>
  </si>
  <si>
    <t>VALUE</t>
  </si>
  <si>
    <t>Real Personal Consumption Expenditures: Services</t>
  </si>
  <si>
    <t>PCESVC96</t>
  </si>
  <si>
    <t>2007-07-27 11:13 AM CT</t>
  </si>
  <si>
    <t>Real Personal Consumption Expenditures: Nondurable Goods</t>
  </si>
  <si>
    <t>PCNDGC96</t>
  </si>
  <si>
    <t>pconsumption</t>
  </si>
  <si>
    <t>price of investment goods, formula taken from Justiniano and Primiceri</t>
  </si>
  <si>
    <t>Gross Domestic Product: Implicit Price Deflator</t>
  </si>
  <si>
    <t>GDPDEF</t>
  </si>
  <si>
    <t>Index 2000=100</t>
  </si>
  <si>
    <t>2007-07-27 11:15 AM CT</t>
  </si>
  <si>
    <t>The number of decimal places reported varies over time.  A Guide to</t>
  </si>
  <si>
    <t>the National Income and Product Accounts of the United States (NIPA) -</t>
  </si>
  <si>
    <t>(http://www.bea.gov/bea/an/nipaguid.pdf)</t>
  </si>
  <si>
    <t>gdpprice</t>
  </si>
  <si>
    <t>labor productivity</t>
  </si>
  <si>
    <t>cyalt</t>
  </si>
  <si>
    <t>gy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</si>
</sst>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0.000"/>
    <numFmt numFmtId="166" formatCode="0.0"/>
    <numFmt numFmtId="167" formatCode="0.00000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horizontal="right"/>
      <protection locked="0"/>
    </xf>
    <xf numFmtId="166" fontId="0" fillId="0" borderId="0" xfId="0" applyNumberFormat="1" applyProtection="1">
      <protection locked="0"/>
    </xf>
    <xf numFmtId="164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/>
    <xf numFmtId="0" fontId="1" fillId="0" borderId="0" xfId="0" applyFont="1" applyAlignment="1"/>
    <xf numFmtId="0" fontId="1" fillId="0" borderId="0" xfId="0" applyFont="1"/>
    <xf numFmtId="0" fontId="0" fillId="0" borderId="0" xfId="0"/>
    <xf numFmtId="14" fontId="0" fillId="0" borderId="0" xfId="0" quotePrefix="1" applyNumberFormat="1"/>
    <xf numFmtId="166" fontId="0" fillId="0" borderId="0" xfId="0" applyNumberFormat="1"/>
    <xf numFmtId="2" fontId="0" fillId="2" borderId="0" xfId="0" applyNumberFormat="1" applyFill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marker>
            <c:symbol val="none"/>
          </c:marker>
          <c:dLbls>
            <c:dLbl>
              <c:idx val="218"/>
              <c:layout/>
              <c:dLblPos val="r"/>
              <c:showVal val="1"/>
              <c:showSerName val="1"/>
            </c:dLbl>
            <c:delete val="1"/>
          </c:dLbls>
          <c:cat>
            <c:numRef>
              <c:f>DATA!$A$2:$A$220</c:f>
              <c:numCache>
                <c:formatCode>General</c:formatCode>
                <c:ptCount val="219"/>
                <c:pt idx="0">
                  <c:v>195401</c:v>
                </c:pt>
                <c:pt idx="1">
                  <c:v>195404</c:v>
                </c:pt>
                <c:pt idx="2">
                  <c:v>195407</c:v>
                </c:pt>
                <c:pt idx="3">
                  <c:v>195410</c:v>
                </c:pt>
                <c:pt idx="4">
                  <c:v>195501</c:v>
                </c:pt>
                <c:pt idx="5">
                  <c:v>195504</c:v>
                </c:pt>
                <c:pt idx="6">
                  <c:v>195507</c:v>
                </c:pt>
                <c:pt idx="7">
                  <c:v>195510</c:v>
                </c:pt>
                <c:pt idx="8">
                  <c:v>195601</c:v>
                </c:pt>
                <c:pt idx="9">
                  <c:v>195604</c:v>
                </c:pt>
                <c:pt idx="10">
                  <c:v>195607</c:v>
                </c:pt>
                <c:pt idx="11">
                  <c:v>195610</c:v>
                </c:pt>
                <c:pt idx="12">
                  <c:v>195701</c:v>
                </c:pt>
                <c:pt idx="13">
                  <c:v>195704</c:v>
                </c:pt>
                <c:pt idx="14">
                  <c:v>195707</c:v>
                </c:pt>
                <c:pt idx="15">
                  <c:v>195710</c:v>
                </c:pt>
                <c:pt idx="16">
                  <c:v>195801</c:v>
                </c:pt>
                <c:pt idx="17">
                  <c:v>195804</c:v>
                </c:pt>
                <c:pt idx="18">
                  <c:v>195807</c:v>
                </c:pt>
                <c:pt idx="19">
                  <c:v>195810</c:v>
                </c:pt>
                <c:pt idx="20">
                  <c:v>195901</c:v>
                </c:pt>
                <c:pt idx="21">
                  <c:v>195904</c:v>
                </c:pt>
                <c:pt idx="22">
                  <c:v>195907</c:v>
                </c:pt>
                <c:pt idx="23">
                  <c:v>195910</c:v>
                </c:pt>
                <c:pt idx="24">
                  <c:v>196001</c:v>
                </c:pt>
                <c:pt idx="25">
                  <c:v>196004</c:v>
                </c:pt>
                <c:pt idx="26">
                  <c:v>196007</c:v>
                </c:pt>
                <c:pt idx="27">
                  <c:v>196010</c:v>
                </c:pt>
                <c:pt idx="28">
                  <c:v>196101</c:v>
                </c:pt>
                <c:pt idx="29">
                  <c:v>196104</c:v>
                </c:pt>
                <c:pt idx="30">
                  <c:v>196107</c:v>
                </c:pt>
                <c:pt idx="31">
                  <c:v>196110</c:v>
                </c:pt>
                <c:pt idx="32">
                  <c:v>196201</c:v>
                </c:pt>
                <c:pt idx="33">
                  <c:v>196204</c:v>
                </c:pt>
                <c:pt idx="34">
                  <c:v>196207</c:v>
                </c:pt>
                <c:pt idx="35">
                  <c:v>196210</c:v>
                </c:pt>
                <c:pt idx="36">
                  <c:v>196301</c:v>
                </c:pt>
                <c:pt idx="37">
                  <c:v>196304</c:v>
                </c:pt>
                <c:pt idx="38">
                  <c:v>196307</c:v>
                </c:pt>
                <c:pt idx="39">
                  <c:v>196310</c:v>
                </c:pt>
                <c:pt idx="40">
                  <c:v>196401</c:v>
                </c:pt>
                <c:pt idx="41">
                  <c:v>196404</c:v>
                </c:pt>
                <c:pt idx="42">
                  <c:v>196407</c:v>
                </c:pt>
                <c:pt idx="43">
                  <c:v>196410</c:v>
                </c:pt>
                <c:pt idx="44">
                  <c:v>196501</c:v>
                </c:pt>
                <c:pt idx="45">
                  <c:v>196504</c:v>
                </c:pt>
                <c:pt idx="46">
                  <c:v>196507</c:v>
                </c:pt>
                <c:pt idx="47">
                  <c:v>196510</c:v>
                </c:pt>
                <c:pt idx="48">
                  <c:v>196601</c:v>
                </c:pt>
                <c:pt idx="49">
                  <c:v>196604</c:v>
                </c:pt>
                <c:pt idx="50">
                  <c:v>196607</c:v>
                </c:pt>
                <c:pt idx="51">
                  <c:v>196610</c:v>
                </c:pt>
                <c:pt idx="52">
                  <c:v>196701</c:v>
                </c:pt>
                <c:pt idx="53">
                  <c:v>196704</c:v>
                </c:pt>
                <c:pt idx="54">
                  <c:v>196707</c:v>
                </c:pt>
                <c:pt idx="55">
                  <c:v>196710</c:v>
                </c:pt>
                <c:pt idx="56">
                  <c:v>196801</c:v>
                </c:pt>
                <c:pt idx="57">
                  <c:v>196804</c:v>
                </c:pt>
                <c:pt idx="58">
                  <c:v>196807</c:v>
                </c:pt>
                <c:pt idx="59">
                  <c:v>196810</c:v>
                </c:pt>
                <c:pt idx="60">
                  <c:v>196901</c:v>
                </c:pt>
                <c:pt idx="61">
                  <c:v>196904</c:v>
                </c:pt>
                <c:pt idx="62">
                  <c:v>196907</c:v>
                </c:pt>
                <c:pt idx="63">
                  <c:v>196910</c:v>
                </c:pt>
                <c:pt idx="64">
                  <c:v>197001</c:v>
                </c:pt>
                <c:pt idx="65">
                  <c:v>197004</c:v>
                </c:pt>
                <c:pt idx="66">
                  <c:v>197007</c:v>
                </c:pt>
                <c:pt idx="67">
                  <c:v>197010</c:v>
                </c:pt>
                <c:pt idx="68">
                  <c:v>197101</c:v>
                </c:pt>
                <c:pt idx="69">
                  <c:v>197104</c:v>
                </c:pt>
                <c:pt idx="70">
                  <c:v>197107</c:v>
                </c:pt>
                <c:pt idx="71">
                  <c:v>197110</c:v>
                </c:pt>
                <c:pt idx="72">
                  <c:v>197201</c:v>
                </c:pt>
                <c:pt idx="73">
                  <c:v>197204</c:v>
                </c:pt>
                <c:pt idx="74">
                  <c:v>197207</c:v>
                </c:pt>
                <c:pt idx="75">
                  <c:v>197210</c:v>
                </c:pt>
                <c:pt idx="76">
                  <c:v>197301</c:v>
                </c:pt>
                <c:pt idx="77">
                  <c:v>197304</c:v>
                </c:pt>
                <c:pt idx="78">
                  <c:v>197307</c:v>
                </c:pt>
                <c:pt idx="79">
                  <c:v>197310</c:v>
                </c:pt>
                <c:pt idx="80">
                  <c:v>197401</c:v>
                </c:pt>
                <c:pt idx="81">
                  <c:v>197404</c:v>
                </c:pt>
                <c:pt idx="82">
                  <c:v>197407</c:v>
                </c:pt>
                <c:pt idx="83">
                  <c:v>197410</c:v>
                </c:pt>
                <c:pt idx="84">
                  <c:v>197501</c:v>
                </c:pt>
                <c:pt idx="85">
                  <c:v>197504</c:v>
                </c:pt>
                <c:pt idx="86">
                  <c:v>197507</c:v>
                </c:pt>
                <c:pt idx="87">
                  <c:v>197510</c:v>
                </c:pt>
                <c:pt idx="88">
                  <c:v>197601</c:v>
                </c:pt>
                <c:pt idx="89">
                  <c:v>197604</c:v>
                </c:pt>
                <c:pt idx="90">
                  <c:v>197607</c:v>
                </c:pt>
                <c:pt idx="91">
                  <c:v>197610</c:v>
                </c:pt>
                <c:pt idx="92">
                  <c:v>197701</c:v>
                </c:pt>
                <c:pt idx="93">
                  <c:v>197704</c:v>
                </c:pt>
                <c:pt idx="94">
                  <c:v>197707</c:v>
                </c:pt>
                <c:pt idx="95">
                  <c:v>197710</c:v>
                </c:pt>
                <c:pt idx="96">
                  <c:v>197801</c:v>
                </c:pt>
                <c:pt idx="97">
                  <c:v>197804</c:v>
                </c:pt>
                <c:pt idx="98">
                  <c:v>197807</c:v>
                </c:pt>
                <c:pt idx="99">
                  <c:v>197810</c:v>
                </c:pt>
                <c:pt idx="100">
                  <c:v>197901</c:v>
                </c:pt>
                <c:pt idx="101">
                  <c:v>197904</c:v>
                </c:pt>
                <c:pt idx="102">
                  <c:v>197907</c:v>
                </c:pt>
                <c:pt idx="103">
                  <c:v>197910</c:v>
                </c:pt>
                <c:pt idx="104">
                  <c:v>198001</c:v>
                </c:pt>
                <c:pt idx="105">
                  <c:v>198004</c:v>
                </c:pt>
                <c:pt idx="106">
                  <c:v>198007</c:v>
                </c:pt>
                <c:pt idx="107">
                  <c:v>198010</c:v>
                </c:pt>
                <c:pt idx="108">
                  <c:v>198101</c:v>
                </c:pt>
                <c:pt idx="109">
                  <c:v>198104</c:v>
                </c:pt>
                <c:pt idx="110">
                  <c:v>198107</c:v>
                </c:pt>
                <c:pt idx="111">
                  <c:v>198110</c:v>
                </c:pt>
                <c:pt idx="112">
                  <c:v>198201</c:v>
                </c:pt>
                <c:pt idx="113">
                  <c:v>198204</c:v>
                </c:pt>
                <c:pt idx="114">
                  <c:v>198207</c:v>
                </c:pt>
                <c:pt idx="115">
                  <c:v>198210</c:v>
                </c:pt>
                <c:pt idx="116">
                  <c:v>198301</c:v>
                </c:pt>
                <c:pt idx="117">
                  <c:v>198304</c:v>
                </c:pt>
                <c:pt idx="118">
                  <c:v>198307</c:v>
                </c:pt>
                <c:pt idx="119">
                  <c:v>198310</c:v>
                </c:pt>
                <c:pt idx="120">
                  <c:v>198401</c:v>
                </c:pt>
                <c:pt idx="121">
                  <c:v>198404</c:v>
                </c:pt>
                <c:pt idx="122">
                  <c:v>198407</c:v>
                </c:pt>
                <c:pt idx="123">
                  <c:v>198410</c:v>
                </c:pt>
                <c:pt idx="124">
                  <c:v>198501</c:v>
                </c:pt>
                <c:pt idx="125">
                  <c:v>198504</c:v>
                </c:pt>
                <c:pt idx="126">
                  <c:v>198507</c:v>
                </c:pt>
                <c:pt idx="127">
                  <c:v>198510</c:v>
                </c:pt>
                <c:pt idx="128">
                  <c:v>198601</c:v>
                </c:pt>
                <c:pt idx="129">
                  <c:v>198604</c:v>
                </c:pt>
                <c:pt idx="130">
                  <c:v>198607</c:v>
                </c:pt>
                <c:pt idx="131">
                  <c:v>198610</c:v>
                </c:pt>
                <c:pt idx="132">
                  <c:v>198701</c:v>
                </c:pt>
                <c:pt idx="133">
                  <c:v>198704</c:v>
                </c:pt>
                <c:pt idx="134">
                  <c:v>198707</c:v>
                </c:pt>
                <c:pt idx="135">
                  <c:v>198710</c:v>
                </c:pt>
                <c:pt idx="136">
                  <c:v>198801</c:v>
                </c:pt>
                <c:pt idx="137">
                  <c:v>198804</c:v>
                </c:pt>
                <c:pt idx="138">
                  <c:v>198807</c:v>
                </c:pt>
                <c:pt idx="139">
                  <c:v>198810</c:v>
                </c:pt>
                <c:pt idx="140">
                  <c:v>198901</c:v>
                </c:pt>
                <c:pt idx="141">
                  <c:v>198904</c:v>
                </c:pt>
                <c:pt idx="142">
                  <c:v>198907</c:v>
                </c:pt>
                <c:pt idx="143">
                  <c:v>198910</c:v>
                </c:pt>
                <c:pt idx="144">
                  <c:v>199001</c:v>
                </c:pt>
                <c:pt idx="145">
                  <c:v>199004</c:v>
                </c:pt>
                <c:pt idx="146">
                  <c:v>199007</c:v>
                </c:pt>
                <c:pt idx="147">
                  <c:v>199010</c:v>
                </c:pt>
                <c:pt idx="148">
                  <c:v>199101</c:v>
                </c:pt>
                <c:pt idx="149">
                  <c:v>199104</c:v>
                </c:pt>
                <c:pt idx="150">
                  <c:v>199107</c:v>
                </c:pt>
                <c:pt idx="151">
                  <c:v>199110</c:v>
                </c:pt>
                <c:pt idx="152">
                  <c:v>199201</c:v>
                </c:pt>
                <c:pt idx="153">
                  <c:v>199204</c:v>
                </c:pt>
                <c:pt idx="154">
                  <c:v>199207</c:v>
                </c:pt>
                <c:pt idx="155">
                  <c:v>199210</c:v>
                </c:pt>
                <c:pt idx="156">
                  <c:v>199301</c:v>
                </c:pt>
                <c:pt idx="157">
                  <c:v>199304</c:v>
                </c:pt>
                <c:pt idx="158">
                  <c:v>199307</c:v>
                </c:pt>
                <c:pt idx="159">
                  <c:v>199310</c:v>
                </c:pt>
                <c:pt idx="160">
                  <c:v>199401</c:v>
                </c:pt>
                <c:pt idx="161">
                  <c:v>199404</c:v>
                </c:pt>
                <c:pt idx="162">
                  <c:v>199407</c:v>
                </c:pt>
                <c:pt idx="163">
                  <c:v>199410</c:v>
                </c:pt>
                <c:pt idx="164">
                  <c:v>199501</c:v>
                </c:pt>
                <c:pt idx="165">
                  <c:v>199504</c:v>
                </c:pt>
                <c:pt idx="166">
                  <c:v>199507</c:v>
                </c:pt>
                <c:pt idx="167">
                  <c:v>199510</c:v>
                </c:pt>
                <c:pt idx="168">
                  <c:v>199601</c:v>
                </c:pt>
                <c:pt idx="169">
                  <c:v>199604</c:v>
                </c:pt>
                <c:pt idx="170">
                  <c:v>199607</c:v>
                </c:pt>
                <c:pt idx="171">
                  <c:v>199610</c:v>
                </c:pt>
                <c:pt idx="172">
                  <c:v>199701</c:v>
                </c:pt>
                <c:pt idx="173">
                  <c:v>199704</c:v>
                </c:pt>
                <c:pt idx="174">
                  <c:v>199707</c:v>
                </c:pt>
                <c:pt idx="175">
                  <c:v>199710</c:v>
                </c:pt>
                <c:pt idx="176">
                  <c:v>199801</c:v>
                </c:pt>
                <c:pt idx="177">
                  <c:v>199804</c:v>
                </c:pt>
                <c:pt idx="178">
                  <c:v>199807</c:v>
                </c:pt>
                <c:pt idx="179">
                  <c:v>199810</c:v>
                </c:pt>
                <c:pt idx="180">
                  <c:v>199901</c:v>
                </c:pt>
                <c:pt idx="181">
                  <c:v>199904</c:v>
                </c:pt>
                <c:pt idx="182">
                  <c:v>199907</c:v>
                </c:pt>
                <c:pt idx="183">
                  <c:v>199910</c:v>
                </c:pt>
                <c:pt idx="184">
                  <c:v>200001</c:v>
                </c:pt>
                <c:pt idx="185">
                  <c:v>200004</c:v>
                </c:pt>
                <c:pt idx="186">
                  <c:v>200007</c:v>
                </c:pt>
                <c:pt idx="187">
                  <c:v>200010</c:v>
                </c:pt>
                <c:pt idx="188">
                  <c:v>200101</c:v>
                </c:pt>
                <c:pt idx="189">
                  <c:v>200104</c:v>
                </c:pt>
                <c:pt idx="190">
                  <c:v>200107</c:v>
                </c:pt>
                <c:pt idx="191">
                  <c:v>200110</c:v>
                </c:pt>
                <c:pt idx="192">
                  <c:v>200201</c:v>
                </c:pt>
                <c:pt idx="193">
                  <c:v>200204</c:v>
                </c:pt>
                <c:pt idx="194">
                  <c:v>200207</c:v>
                </c:pt>
                <c:pt idx="195">
                  <c:v>200210</c:v>
                </c:pt>
                <c:pt idx="196">
                  <c:v>200301</c:v>
                </c:pt>
                <c:pt idx="197">
                  <c:v>200304</c:v>
                </c:pt>
                <c:pt idx="198">
                  <c:v>200307</c:v>
                </c:pt>
                <c:pt idx="199">
                  <c:v>200310</c:v>
                </c:pt>
                <c:pt idx="200">
                  <c:v>200401</c:v>
                </c:pt>
                <c:pt idx="201">
                  <c:v>200404</c:v>
                </c:pt>
                <c:pt idx="202">
                  <c:v>200407</c:v>
                </c:pt>
                <c:pt idx="203">
                  <c:v>200410</c:v>
                </c:pt>
                <c:pt idx="204">
                  <c:v>200501</c:v>
                </c:pt>
                <c:pt idx="205">
                  <c:v>200504</c:v>
                </c:pt>
                <c:pt idx="206">
                  <c:v>200507</c:v>
                </c:pt>
                <c:pt idx="207">
                  <c:v>200510</c:v>
                </c:pt>
                <c:pt idx="208">
                  <c:v>200601</c:v>
                </c:pt>
                <c:pt idx="209">
                  <c:v>200604</c:v>
                </c:pt>
                <c:pt idx="210">
                  <c:v>200607</c:v>
                </c:pt>
                <c:pt idx="211">
                  <c:v>200610</c:v>
                </c:pt>
                <c:pt idx="212">
                  <c:v>200701</c:v>
                </c:pt>
                <c:pt idx="213">
                  <c:v>200704</c:v>
                </c:pt>
                <c:pt idx="214">
                  <c:v>200707</c:v>
                </c:pt>
                <c:pt idx="215">
                  <c:v>200710</c:v>
                </c:pt>
                <c:pt idx="216">
                  <c:v>200801</c:v>
                </c:pt>
                <c:pt idx="217">
                  <c:v>200804</c:v>
                </c:pt>
                <c:pt idx="218">
                  <c:v>200807</c:v>
                </c:pt>
              </c:numCache>
            </c:numRef>
          </c:cat>
          <c:val>
            <c:numRef>
              <c:f>DATA!$F$2:$F$220</c:f>
              <c:numCache>
                <c:formatCode>General</c:formatCode>
                <c:ptCount val="219"/>
                <c:pt idx="0">
                  <c:v>-0.24755309712390788</c:v>
                </c:pt>
                <c:pt idx="1">
                  <c:v>-0.25078265480387074</c:v>
                </c:pt>
                <c:pt idx="2">
                  <c:v>-0.25835445735726087</c:v>
                </c:pt>
                <c:pt idx="3">
                  <c:v>-0.27012213530675083</c:v>
                </c:pt>
                <c:pt idx="4">
                  <c:v>-0.29183042321120767</c:v>
                </c:pt>
                <c:pt idx="5">
                  <c:v>-0.30099328120604496</c:v>
                </c:pt>
                <c:pt idx="6">
                  <c:v>-0.30799019101515623</c:v>
                </c:pt>
                <c:pt idx="7">
                  <c:v>-0.30983487709291424</c:v>
                </c:pt>
                <c:pt idx="8">
                  <c:v>-0.3002913948606325</c:v>
                </c:pt>
                <c:pt idx="9">
                  <c:v>-0.29554338461373875</c:v>
                </c:pt>
                <c:pt idx="10">
                  <c:v>-0.29644637044536915</c:v>
                </c:pt>
                <c:pt idx="11">
                  <c:v>-0.29717427721111817</c:v>
                </c:pt>
                <c:pt idx="12">
                  <c:v>-0.29588123990750576</c:v>
                </c:pt>
                <c:pt idx="13">
                  <c:v>-0.29175539783941673</c:v>
                </c:pt>
                <c:pt idx="14">
                  <c:v>-0.28854007336241766</c:v>
                </c:pt>
                <c:pt idx="15">
                  <c:v>-0.26546766659148907</c:v>
                </c:pt>
                <c:pt idx="16">
                  <c:v>-0.24626113838889721</c:v>
                </c:pt>
                <c:pt idx="17">
                  <c:v>-0.23489095544338337</c:v>
                </c:pt>
                <c:pt idx="18">
                  <c:v>-0.24798854990524041</c:v>
                </c:pt>
                <c:pt idx="19">
                  <c:v>-0.26123088636461117</c:v>
                </c:pt>
                <c:pt idx="20">
                  <c:v>-0.27205988412080939</c:v>
                </c:pt>
                <c:pt idx="21">
                  <c:v>-0.28349468083205015</c:v>
                </c:pt>
                <c:pt idx="22">
                  <c:v>-0.27177419551569826</c:v>
                </c:pt>
                <c:pt idx="23">
                  <c:v>-0.27068011731062369</c:v>
                </c:pt>
                <c:pt idx="24">
                  <c:v>-0.29600407200965412</c:v>
                </c:pt>
                <c:pt idx="25">
                  <c:v>-0.27878807873049</c:v>
                </c:pt>
                <c:pt idx="26">
                  <c:v>-0.27310428121331609</c:v>
                </c:pt>
                <c:pt idx="27">
                  <c:v>-0.25117801938137779</c:v>
                </c:pt>
                <c:pt idx="28">
                  <c:v>-0.24788352248004419</c:v>
                </c:pt>
                <c:pt idx="29">
                  <c:v>-0.25710908046984005</c:v>
                </c:pt>
                <c:pt idx="30">
                  <c:v>-0.26595643849329142</c:v>
                </c:pt>
                <c:pt idx="31">
                  <c:v>-0.26930384329762563</c:v>
                </c:pt>
                <c:pt idx="32">
                  <c:v>-0.27480240958811986</c:v>
                </c:pt>
                <c:pt idx="33">
                  <c:v>-0.2749604106493127</c:v>
                </c:pt>
                <c:pt idx="34">
                  <c:v>-0.27109720105263851</c:v>
                </c:pt>
                <c:pt idx="35">
                  <c:v>-0.26408494169157049</c:v>
                </c:pt>
                <c:pt idx="36">
                  <c:v>-0.27383417559298739</c:v>
                </c:pt>
                <c:pt idx="37">
                  <c:v>-0.28159244945740675</c:v>
                </c:pt>
                <c:pt idx="38">
                  <c:v>-0.27689471062480769</c:v>
                </c:pt>
                <c:pt idx="39">
                  <c:v>-0.28269583984040886</c:v>
                </c:pt>
                <c:pt idx="40">
                  <c:v>-0.28932545819551098</c:v>
                </c:pt>
                <c:pt idx="41">
                  <c:v>-0.28667064321616925</c:v>
                </c:pt>
                <c:pt idx="42">
                  <c:v>-0.28703599733550239</c:v>
                </c:pt>
                <c:pt idx="43">
                  <c:v>-0.28571046298029645</c:v>
                </c:pt>
                <c:pt idx="44">
                  <c:v>-0.30366850356098274</c:v>
                </c:pt>
                <c:pt idx="45">
                  <c:v>-0.30281267628116287</c:v>
                </c:pt>
                <c:pt idx="46">
                  <c:v>-0.30026318196928226</c:v>
                </c:pt>
                <c:pt idx="47">
                  <c:v>-0.29902824883908241</c:v>
                </c:pt>
                <c:pt idx="48">
                  <c:v>-0.30936503419110112</c:v>
                </c:pt>
                <c:pt idx="49">
                  <c:v>-0.30011100354923242</c:v>
                </c:pt>
                <c:pt idx="50">
                  <c:v>-0.29265196854249947</c:v>
                </c:pt>
                <c:pt idx="51">
                  <c:v>-0.29368859410402048</c:v>
                </c:pt>
                <c:pt idx="52">
                  <c:v>-0.2828439762949676</c:v>
                </c:pt>
                <c:pt idx="53">
                  <c:v>-0.27748098808298843</c:v>
                </c:pt>
                <c:pt idx="54">
                  <c:v>-0.27679109135358626</c:v>
                </c:pt>
                <c:pt idx="55">
                  <c:v>-0.27819005377915867</c:v>
                </c:pt>
                <c:pt idx="56">
                  <c:v>-0.28077338649821504</c:v>
                </c:pt>
                <c:pt idx="57">
                  <c:v>-0.28525193759848932</c:v>
                </c:pt>
                <c:pt idx="58">
                  <c:v>-0.27966556326568731</c:v>
                </c:pt>
                <c:pt idx="59">
                  <c:v>-0.28048103390289925</c:v>
                </c:pt>
                <c:pt idx="60">
                  <c:v>-0.28927890689391439</c:v>
                </c:pt>
                <c:pt idx="61">
                  <c:v>-0.28594231864858932</c:v>
                </c:pt>
                <c:pt idx="62">
                  <c:v>-0.28551015613563013</c:v>
                </c:pt>
                <c:pt idx="63">
                  <c:v>-0.27771137345425856</c:v>
                </c:pt>
                <c:pt idx="64">
                  <c:v>-0.26779528383436008</c:v>
                </c:pt>
                <c:pt idx="65">
                  <c:v>-0.27091797136380641</c:v>
                </c:pt>
                <c:pt idx="66">
                  <c:v>-0.26773700436081455</c:v>
                </c:pt>
                <c:pt idx="67">
                  <c:v>-0.25146368707557926</c:v>
                </c:pt>
                <c:pt idx="68">
                  <c:v>-0.28021359718989791</c:v>
                </c:pt>
                <c:pt idx="69">
                  <c:v>-0.28106179266518222</c:v>
                </c:pt>
                <c:pt idx="70">
                  <c:v>-0.28321562897989583</c:v>
                </c:pt>
                <c:pt idx="71">
                  <c:v>-0.2776317365982795</c:v>
                </c:pt>
                <c:pt idx="72">
                  <c:v>-0.28427224774435916</c:v>
                </c:pt>
                <c:pt idx="73">
                  <c:v>-0.29185095902253688</c:v>
                </c:pt>
                <c:pt idx="74">
                  <c:v>-0.29719612709145604</c:v>
                </c:pt>
                <c:pt idx="75">
                  <c:v>-0.29867205259213908</c:v>
                </c:pt>
                <c:pt idx="76">
                  <c:v>-0.31022300182326684</c:v>
                </c:pt>
                <c:pt idx="77">
                  <c:v>-0.31719714068356569</c:v>
                </c:pt>
                <c:pt idx="78">
                  <c:v>-0.3111486782221744</c:v>
                </c:pt>
                <c:pt idx="79">
                  <c:v>-0.31555178094235703</c:v>
                </c:pt>
                <c:pt idx="80">
                  <c:v>-0.29494171638505046</c:v>
                </c:pt>
                <c:pt idx="81">
                  <c:v>-0.28846785653630697</c:v>
                </c:pt>
                <c:pt idx="82">
                  <c:v>-0.2773887335014355</c:v>
                </c:pt>
                <c:pt idx="83">
                  <c:v>-0.27637335526625179</c:v>
                </c:pt>
                <c:pt idx="84">
                  <c:v>-0.25929890379550696</c:v>
                </c:pt>
                <c:pt idx="85">
                  <c:v>-0.25911220885968111</c:v>
                </c:pt>
                <c:pt idx="86">
                  <c:v>-0.26550188564324012</c:v>
                </c:pt>
                <c:pt idx="87">
                  <c:v>-0.2700691303961727</c:v>
                </c:pt>
                <c:pt idx="88">
                  <c:v>-0.28030030591122107</c:v>
                </c:pt>
                <c:pt idx="89">
                  <c:v>-0.2848604157621123</c:v>
                </c:pt>
                <c:pt idx="90">
                  <c:v>-0.28249148341406916</c:v>
                </c:pt>
                <c:pt idx="91">
                  <c:v>-0.28230396157209597</c:v>
                </c:pt>
                <c:pt idx="92">
                  <c:v>-0.28389064749981296</c:v>
                </c:pt>
                <c:pt idx="93">
                  <c:v>-0.29508728992027966</c:v>
                </c:pt>
                <c:pt idx="94">
                  <c:v>-0.30341711751533978</c:v>
                </c:pt>
                <c:pt idx="95">
                  <c:v>-0.29860212255721486</c:v>
                </c:pt>
                <c:pt idx="96">
                  <c:v>-0.29240639279459785</c:v>
                </c:pt>
                <c:pt idx="97">
                  <c:v>-0.31380096683015851</c:v>
                </c:pt>
                <c:pt idx="98">
                  <c:v>-0.31584071962057447</c:v>
                </c:pt>
                <c:pt idx="99">
                  <c:v>-0.32268276847582095</c:v>
                </c:pt>
                <c:pt idx="100">
                  <c:v>-0.31978861778796153</c:v>
                </c:pt>
                <c:pt idx="101">
                  <c:v>-0.31403243858551977</c:v>
                </c:pt>
                <c:pt idx="102">
                  <c:v>-0.31024931294228542</c:v>
                </c:pt>
                <c:pt idx="103">
                  <c:v>-0.30002378383797534</c:v>
                </c:pt>
                <c:pt idx="104">
                  <c:v>-0.29168965176257317</c:v>
                </c:pt>
                <c:pt idx="105">
                  <c:v>-0.27442141869176523</c:v>
                </c:pt>
                <c:pt idx="106">
                  <c:v>-0.27119159875789844</c:v>
                </c:pt>
                <c:pt idx="107">
                  <c:v>-0.28120078449298119</c:v>
                </c:pt>
                <c:pt idx="108">
                  <c:v>-0.29607041749825574</c:v>
                </c:pt>
                <c:pt idx="109">
                  <c:v>-0.28540548203684818</c:v>
                </c:pt>
                <c:pt idx="110">
                  <c:v>-0.30027134118083837</c:v>
                </c:pt>
                <c:pt idx="111">
                  <c:v>-0.28464160695949908</c:v>
                </c:pt>
                <c:pt idx="112">
                  <c:v>-0.26591329362525473</c:v>
                </c:pt>
                <c:pt idx="113">
                  <c:v>-0.26822840434452516</c:v>
                </c:pt>
                <c:pt idx="114">
                  <c:v>-0.25530784489619796</c:v>
                </c:pt>
                <c:pt idx="115">
                  <c:v>-0.23900302173504551</c:v>
                </c:pt>
                <c:pt idx="116">
                  <c:v>-0.24210036891884371</c:v>
                </c:pt>
                <c:pt idx="117">
                  <c:v>-0.25059714017291451</c:v>
                </c:pt>
                <c:pt idx="118">
                  <c:v>-0.25230994455818101</c:v>
                </c:pt>
                <c:pt idx="119">
                  <c:v>-0.2701688663109994</c:v>
                </c:pt>
                <c:pt idx="120">
                  <c:v>-0.28018539339812748</c:v>
                </c:pt>
                <c:pt idx="121">
                  <c:v>-0.28062859849308014</c:v>
                </c:pt>
                <c:pt idx="122">
                  <c:v>-0.28148410244488453</c:v>
                </c:pt>
                <c:pt idx="123">
                  <c:v>-0.27619481886090419</c:v>
                </c:pt>
                <c:pt idx="124">
                  <c:v>-0.2715726931494275</c:v>
                </c:pt>
                <c:pt idx="125">
                  <c:v>-0.26618401453405988</c:v>
                </c:pt>
                <c:pt idx="126">
                  <c:v>-0.26380617837627812</c:v>
                </c:pt>
                <c:pt idx="127">
                  <c:v>-0.26124036483412849</c:v>
                </c:pt>
                <c:pt idx="128">
                  <c:v>-0.26175336026470991</c:v>
                </c:pt>
                <c:pt idx="129">
                  <c:v>-0.25960241769114339</c:v>
                </c:pt>
                <c:pt idx="130">
                  <c:v>-0.25738546895757819</c:v>
                </c:pt>
                <c:pt idx="131">
                  <c:v>-0.25560988907311244</c:v>
                </c:pt>
                <c:pt idx="132">
                  <c:v>-0.25056540398926258</c:v>
                </c:pt>
                <c:pt idx="133">
                  <c:v>-0.25045886991602556</c:v>
                </c:pt>
                <c:pt idx="134">
                  <c:v>-0.2523636802605761</c:v>
                </c:pt>
                <c:pt idx="135">
                  <c:v>-0.26050160392369409</c:v>
                </c:pt>
                <c:pt idx="136">
                  <c:v>-0.25698487017437344</c:v>
                </c:pt>
                <c:pt idx="137">
                  <c:v>-0.2614304349982185</c:v>
                </c:pt>
                <c:pt idx="138">
                  <c:v>-0.2589155103000309</c:v>
                </c:pt>
                <c:pt idx="139">
                  <c:v>-0.25880929122391155</c:v>
                </c:pt>
                <c:pt idx="140">
                  <c:v>-0.26509011667757615</c:v>
                </c:pt>
                <c:pt idx="141">
                  <c:v>-0.2621167748814146</c:v>
                </c:pt>
                <c:pt idx="142">
                  <c:v>-0.26177874203465173</c:v>
                </c:pt>
                <c:pt idx="143">
                  <c:v>-0.25402210017321847</c:v>
                </c:pt>
                <c:pt idx="144">
                  <c:v>-0.25548156009617068</c:v>
                </c:pt>
                <c:pt idx="145">
                  <c:v>-0.25105327506625186</c:v>
                </c:pt>
                <c:pt idx="146">
                  <c:v>-0.24235014127952612</c:v>
                </c:pt>
                <c:pt idx="147">
                  <c:v>-0.22829460126793877</c:v>
                </c:pt>
                <c:pt idx="148">
                  <c:v>-0.22688696218552573</c:v>
                </c:pt>
                <c:pt idx="149">
                  <c:v>-0.22709986073211169</c:v>
                </c:pt>
                <c:pt idx="150">
                  <c:v>-0.23066480646321341</c:v>
                </c:pt>
                <c:pt idx="151">
                  <c:v>-0.23304343887127096</c:v>
                </c:pt>
                <c:pt idx="152">
                  <c:v>-0.22892596086749717</c:v>
                </c:pt>
                <c:pt idx="153">
                  <c:v>-0.23322584426106044</c:v>
                </c:pt>
                <c:pt idx="154">
                  <c:v>-0.23271036509176041</c:v>
                </c:pt>
                <c:pt idx="155">
                  <c:v>-0.23525334551460467</c:v>
                </c:pt>
                <c:pt idx="156">
                  <c:v>-0.23772347041903577</c:v>
                </c:pt>
                <c:pt idx="157">
                  <c:v>-0.23793764459875127</c:v>
                </c:pt>
                <c:pt idx="158">
                  <c:v>-0.23622199046784723</c:v>
                </c:pt>
                <c:pt idx="159">
                  <c:v>-0.24384471752455783</c:v>
                </c:pt>
                <c:pt idx="160">
                  <c:v>-0.25016578173938203</c:v>
                </c:pt>
                <c:pt idx="161">
                  <c:v>-0.25566612588301951</c:v>
                </c:pt>
                <c:pt idx="162">
                  <c:v>-0.25065809235787867</c:v>
                </c:pt>
                <c:pt idx="163">
                  <c:v>-0.25887074724158904</c:v>
                </c:pt>
                <c:pt idx="164">
                  <c:v>-0.25708384682041352</c:v>
                </c:pt>
                <c:pt idx="165">
                  <c:v>-0.24963372619231777</c:v>
                </c:pt>
                <c:pt idx="166">
                  <c:v>-0.25391657652029154</c:v>
                </c:pt>
                <c:pt idx="167">
                  <c:v>-0.25873112489466749</c:v>
                </c:pt>
                <c:pt idx="168">
                  <c:v>-0.25597217728419563</c:v>
                </c:pt>
                <c:pt idx="169">
                  <c:v>-0.26046036089122543</c:v>
                </c:pt>
                <c:pt idx="170">
                  <c:v>-0.26291360044602591</c:v>
                </c:pt>
                <c:pt idx="171">
                  <c:v>-0.26500887631682429</c:v>
                </c:pt>
                <c:pt idx="172">
                  <c:v>-0.26600543403379395</c:v>
                </c:pt>
                <c:pt idx="173">
                  <c:v>-0.27293947538130792</c:v>
                </c:pt>
                <c:pt idx="174">
                  <c:v>-0.27574754422897374</c:v>
                </c:pt>
                <c:pt idx="175">
                  <c:v>-0.27515346149119996</c:v>
                </c:pt>
                <c:pt idx="176">
                  <c:v>-0.27865850179347906</c:v>
                </c:pt>
                <c:pt idx="177">
                  <c:v>-0.27050900984107329</c:v>
                </c:pt>
                <c:pt idx="178">
                  <c:v>-0.27130105826677492</c:v>
                </c:pt>
                <c:pt idx="179">
                  <c:v>-0.27734899161160159</c:v>
                </c:pt>
                <c:pt idx="180">
                  <c:v>-0.2742215035288918</c:v>
                </c:pt>
                <c:pt idx="181">
                  <c:v>-0.26792026850049017</c:v>
                </c:pt>
                <c:pt idx="182">
                  <c:v>-0.26608837509905697</c:v>
                </c:pt>
                <c:pt idx="183">
                  <c:v>-0.26615314444084515</c:v>
                </c:pt>
                <c:pt idx="184">
                  <c:v>-0.25975276888302756</c:v>
                </c:pt>
                <c:pt idx="185">
                  <c:v>-0.26264222792370456</c:v>
                </c:pt>
                <c:pt idx="186">
                  <c:v>-0.25367980355448494</c:v>
                </c:pt>
                <c:pt idx="187">
                  <c:v>-0.2492483962687847</c:v>
                </c:pt>
                <c:pt idx="188">
                  <c:v>-0.2420559897043992</c:v>
                </c:pt>
                <c:pt idx="189">
                  <c:v>-0.23867990190444077</c:v>
                </c:pt>
                <c:pt idx="190">
                  <c:v>-0.23420339128921594</c:v>
                </c:pt>
                <c:pt idx="191">
                  <c:v>-0.2301771177972089</c:v>
                </c:pt>
                <c:pt idx="192">
                  <c:v>-0.22793810679339727</c:v>
                </c:pt>
                <c:pt idx="193">
                  <c:v>-0.22181131041289756</c:v>
                </c:pt>
                <c:pt idx="194">
                  <c:v>-0.22238629113542513</c:v>
                </c:pt>
                <c:pt idx="195">
                  <c:v>-0.21478474357815674</c:v>
                </c:pt>
                <c:pt idx="196">
                  <c:v>-0.20893931376863198</c:v>
                </c:pt>
                <c:pt idx="197">
                  <c:v>-0.21015791928534985</c:v>
                </c:pt>
                <c:pt idx="198">
                  <c:v>-0.21667889323387526</c:v>
                </c:pt>
                <c:pt idx="199">
                  <c:v>-0.21803163388577976</c:v>
                </c:pt>
                <c:pt idx="200">
                  <c:v>-0.21384927692539932</c:v>
                </c:pt>
                <c:pt idx="201">
                  <c:v>-0.21513756360702185</c:v>
                </c:pt>
                <c:pt idx="202">
                  <c:v>-0.21554477232778699</c:v>
                </c:pt>
                <c:pt idx="203">
                  <c:v>-0.2139172984900109</c:v>
                </c:pt>
                <c:pt idx="204">
                  <c:v>-0.2180988740838844</c:v>
                </c:pt>
                <c:pt idx="205">
                  <c:v>-0.21630583125511355</c:v>
                </c:pt>
                <c:pt idx="206">
                  <c:v>-0.21225253911521894</c:v>
                </c:pt>
                <c:pt idx="207">
                  <c:v>-0.20964072151662425</c:v>
                </c:pt>
                <c:pt idx="208">
                  <c:v>-0.21636467245386606</c:v>
                </c:pt>
                <c:pt idx="209">
                  <c:v>-0.21355633499547114</c:v>
                </c:pt>
                <c:pt idx="210">
                  <c:v>-0.2084943277974165</c:v>
                </c:pt>
                <c:pt idx="211">
                  <c:v>-0.20883735752114119</c:v>
                </c:pt>
                <c:pt idx="212">
                  <c:v>-0.20149176895897622</c:v>
                </c:pt>
                <c:pt idx="213">
                  <c:v>-0.20171866123010385</c:v>
                </c:pt>
                <c:pt idx="214">
                  <c:v>-0.20341028882094433</c:v>
                </c:pt>
                <c:pt idx="215">
                  <c:v>-0.19437290160193507</c:v>
                </c:pt>
                <c:pt idx="216">
                  <c:v>-0.18767264913156662</c:v>
                </c:pt>
                <c:pt idx="217">
                  <c:v>-0.17894275286518926</c:v>
                </c:pt>
                <c:pt idx="218">
                  <c:v>-0.17545685140027659</c:v>
                </c:pt>
              </c:numCache>
            </c:numRef>
          </c:val>
        </c:ser>
        <c:marker val="1"/>
        <c:axId val="127788160"/>
        <c:axId val="127789696"/>
      </c:lineChart>
      <c:catAx>
        <c:axId val="127788160"/>
        <c:scaling>
          <c:orientation val="minMax"/>
        </c:scaling>
        <c:axPos val="b"/>
        <c:numFmt formatCode="General" sourceLinked="1"/>
        <c:majorTickMark val="none"/>
        <c:tickLblPos val="nextTo"/>
        <c:crossAx val="127789696"/>
        <c:crosses val="autoZero"/>
        <c:auto val="1"/>
        <c:lblAlgn val="ctr"/>
        <c:lblOffset val="100"/>
      </c:catAx>
      <c:valAx>
        <c:axId val="127789696"/>
        <c:scaling>
          <c:orientation val="minMax"/>
          <c:max val="-0.15000000000000002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7788160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92"/>
  <sheetViews>
    <sheetView workbookViewId="0">
      <selection activeCell="A4" sqref="A4"/>
    </sheetView>
  </sheetViews>
  <sheetFormatPr defaultRowHeight="12.75"/>
  <cols>
    <col min="1" max="1" width="60.7109375" customWidth="1"/>
    <col min="2" max="3" width="10.7109375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4" spans="1:3">
      <c r="A4" s="15" t="s">
        <v>3</v>
      </c>
    </row>
    <row r="5" spans="1:3">
      <c r="A5" t="s">
        <v>4</v>
      </c>
    </row>
    <row r="6" spans="1:3">
      <c r="A6" t="s">
        <v>5</v>
      </c>
    </row>
    <row r="8" spans="1:3">
      <c r="B8" s="2" t="s">
        <v>6</v>
      </c>
      <c r="C8" s="7" t="s">
        <v>7</v>
      </c>
    </row>
    <row r="9" spans="1:3">
      <c r="A9" s="7" t="s">
        <v>8</v>
      </c>
      <c r="B9" s="6" t="s">
        <v>9</v>
      </c>
      <c r="C9" s="6" t="s">
        <v>10</v>
      </c>
    </row>
    <row r="10" spans="1:3">
      <c r="A10" s="7" t="s">
        <v>11</v>
      </c>
      <c r="B10" s="5">
        <v>39269</v>
      </c>
      <c r="C10" s="6" t="s">
        <v>12</v>
      </c>
    </row>
    <row r="12" spans="1:3">
      <c r="A12" s="7" t="s">
        <v>13</v>
      </c>
    </row>
    <row r="13" spans="1:3">
      <c r="A13" s="7" t="s">
        <v>14</v>
      </c>
      <c r="B13" s="5">
        <v>39269</v>
      </c>
      <c r="C13" s="6" t="s">
        <v>12</v>
      </c>
    </row>
    <row r="15" spans="1:3">
      <c r="A15" s="7" t="s">
        <v>15</v>
      </c>
    </row>
    <row r="16" spans="1:3">
      <c r="A16" s="7" t="s">
        <v>16</v>
      </c>
      <c r="B16" s="5">
        <v>39269</v>
      </c>
      <c r="C16" s="6" t="s">
        <v>12</v>
      </c>
    </row>
    <row r="18" spans="1:3">
      <c r="A18" s="7" t="s">
        <v>17</v>
      </c>
    </row>
    <row r="19" spans="1:3">
      <c r="A19" s="7" t="s">
        <v>18</v>
      </c>
      <c r="B19" s="5">
        <v>39269</v>
      </c>
      <c r="C19" s="6" t="s">
        <v>12</v>
      </c>
    </row>
    <row r="21" spans="1:3">
      <c r="A21" s="7" t="s">
        <v>19</v>
      </c>
    </row>
    <row r="22" spans="1:3">
      <c r="A22" s="7" t="s">
        <v>20</v>
      </c>
      <c r="B22" s="5">
        <v>39269</v>
      </c>
      <c r="C22" s="6" t="s">
        <v>12</v>
      </c>
    </row>
    <row r="24" spans="1:3">
      <c r="A24" s="7" t="s">
        <v>21</v>
      </c>
    </row>
    <row r="25" spans="1:3">
      <c r="A25" s="7" t="s">
        <v>22</v>
      </c>
      <c r="B25" s="5">
        <v>39269</v>
      </c>
      <c r="C25" s="6" t="s">
        <v>12</v>
      </c>
    </row>
    <row r="27" spans="1:3">
      <c r="A27" s="7" t="s">
        <v>23</v>
      </c>
    </row>
    <row r="28" spans="1:3">
      <c r="A28" s="7" t="s">
        <v>24</v>
      </c>
      <c r="B28" s="5">
        <v>39269</v>
      </c>
      <c r="C28" s="6" t="s">
        <v>12</v>
      </c>
    </row>
    <row r="30" spans="1:3">
      <c r="A30" s="7" t="s">
        <v>25</v>
      </c>
    </row>
    <row r="31" spans="1:3">
      <c r="A31" s="7" t="s">
        <v>26</v>
      </c>
      <c r="B31" s="5">
        <v>39269</v>
      </c>
      <c r="C31" s="6" t="s">
        <v>12</v>
      </c>
    </row>
    <row r="32" spans="1:3">
      <c r="A32" s="7" t="s">
        <v>27</v>
      </c>
    </row>
    <row r="33" spans="1:3">
      <c r="A33" s="7" t="s">
        <v>28</v>
      </c>
    </row>
    <row r="34" spans="1:3">
      <c r="A34" s="7" t="s">
        <v>29</v>
      </c>
    </row>
    <row r="35" spans="1:3">
      <c r="A35" s="7" t="s">
        <v>30</v>
      </c>
    </row>
    <row r="36" spans="1:3">
      <c r="A36" s="7" t="s">
        <v>31</v>
      </c>
    </row>
    <row r="37" spans="1:3">
      <c r="A37" s="7" t="s">
        <v>32</v>
      </c>
    </row>
    <row r="38" spans="1:3">
      <c r="A38" s="7" t="s">
        <v>33</v>
      </c>
    </row>
    <row r="42" spans="1:3">
      <c r="B42" s="2" t="s">
        <v>6</v>
      </c>
      <c r="C42" s="7" t="s">
        <v>7</v>
      </c>
    </row>
    <row r="43" spans="1:3">
      <c r="A43" s="7" t="s">
        <v>8</v>
      </c>
      <c r="B43" s="6" t="s">
        <v>9</v>
      </c>
      <c r="C43" s="6" t="s">
        <v>10</v>
      </c>
    </row>
    <row r="44" spans="1:3">
      <c r="A44" s="7" t="s">
        <v>34</v>
      </c>
      <c r="B44" s="5">
        <v>39239</v>
      </c>
      <c r="C44" s="6" t="s">
        <v>12</v>
      </c>
    </row>
    <row r="46" spans="1:3">
      <c r="A46" s="7" t="s">
        <v>13</v>
      </c>
    </row>
    <row r="47" spans="1:3">
      <c r="A47" s="7" t="s">
        <v>35</v>
      </c>
      <c r="B47" s="5">
        <v>39239</v>
      </c>
      <c r="C47" s="6" t="s">
        <v>12</v>
      </c>
    </row>
    <row r="49" spans="1:3">
      <c r="A49" s="7" t="s">
        <v>15</v>
      </c>
    </row>
    <row r="50" spans="1:3">
      <c r="A50" s="7" t="s">
        <v>16</v>
      </c>
      <c r="B50" s="5">
        <v>39239</v>
      </c>
      <c r="C50" s="6" t="s">
        <v>12</v>
      </c>
    </row>
    <row r="52" spans="1:3">
      <c r="A52" s="7" t="s">
        <v>17</v>
      </c>
    </row>
    <row r="53" spans="1:3">
      <c r="A53" s="7" t="s">
        <v>36</v>
      </c>
      <c r="B53" s="5">
        <v>39239</v>
      </c>
      <c r="C53" s="6" t="s">
        <v>12</v>
      </c>
    </row>
    <row r="55" spans="1:3">
      <c r="A55" s="7" t="s">
        <v>19</v>
      </c>
    </row>
    <row r="56" spans="1:3">
      <c r="A56" s="7" t="s">
        <v>37</v>
      </c>
      <c r="B56" s="5">
        <v>39239</v>
      </c>
      <c r="C56" s="6" t="s">
        <v>12</v>
      </c>
    </row>
    <row r="58" spans="1:3">
      <c r="A58" s="7" t="s">
        <v>21</v>
      </c>
    </row>
    <row r="59" spans="1:3">
      <c r="A59" s="7" t="s">
        <v>38</v>
      </c>
      <c r="B59" s="5">
        <v>39239</v>
      </c>
      <c r="C59" s="6" t="s">
        <v>12</v>
      </c>
    </row>
    <row r="61" spans="1:3">
      <c r="A61" s="7" t="s">
        <v>23</v>
      </c>
    </row>
    <row r="62" spans="1:3">
      <c r="A62" s="7" t="s">
        <v>39</v>
      </c>
      <c r="B62" s="5">
        <v>39239</v>
      </c>
      <c r="C62" s="6" t="s">
        <v>12</v>
      </c>
    </row>
    <row r="64" spans="1:3">
      <c r="A64" s="7" t="s">
        <v>25</v>
      </c>
    </row>
    <row r="65" spans="1:3">
      <c r="A65" s="7" t="s">
        <v>40</v>
      </c>
      <c r="B65" s="5">
        <v>39239</v>
      </c>
      <c r="C65" s="6" t="s">
        <v>12</v>
      </c>
    </row>
    <row r="66" spans="1:3">
      <c r="A66" s="7" t="s">
        <v>41</v>
      </c>
    </row>
    <row r="67" spans="1:3">
      <c r="A67" s="7" t="s">
        <v>42</v>
      </c>
    </row>
    <row r="68" spans="1:3">
      <c r="A68" s="7" t="s">
        <v>43</v>
      </c>
    </row>
    <row r="69" spans="1:3">
      <c r="A69" s="7" t="s">
        <v>44</v>
      </c>
    </row>
    <row r="70" spans="1:3">
      <c r="A70" s="7" t="s">
        <v>45</v>
      </c>
    </row>
    <row r="71" spans="1:3">
      <c r="A71" s="7" t="s">
        <v>46</v>
      </c>
    </row>
    <row r="72" spans="1:3">
      <c r="A72" s="7" t="s">
        <v>47</v>
      </c>
    </row>
    <row r="76" spans="1:3">
      <c r="B76" s="2" t="s">
        <v>6</v>
      </c>
      <c r="C76" s="7" t="s">
        <v>7</v>
      </c>
    </row>
    <row r="77" spans="1:3">
      <c r="A77" s="7" t="s">
        <v>8</v>
      </c>
      <c r="B77" s="6" t="s">
        <v>9</v>
      </c>
      <c r="C77" s="6" t="s">
        <v>10</v>
      </c>
    </row>
    <row r="78" spans="1:3">
      <c r="A78" s="7" t="s">
        <v>48</v>
      </c>
      <c r="B78" s="5">
        <v>39280</v>
      </c>
      <c r="C78" s="6" t="s">
        <v>12</v>
      </c>
    </row>
    <row r="80" spans="1:3">
      <c r="A80" s="7" t="s">
        <v>13</v>
      </c>
    </row>
    <row r="81" spans="1:3">
      <c r="A81" s="7" t="s">
        <v>49</v>
      </c>
      <c r="B81" s="5">
        <v>39280</v>
      </c>
      <c r="C81" s="6" t="s">
        <v>12</v>
      </c>
    </row>
    <row r="83" spans="1:3">
      <c r="A83" s="7" t="s">
        <v>15</v>
      </c>
    </row>
    <row r="84" spans="1:3">
      <c r="A84" s="7" t="s">
        <v>50</v>
      </c>
      <c r="B84" s="5">
        <v>39280</v>
      </c>
      <c r="C84" s="6" t="s">
        <v>12</v>
      </c>
    </row>
    <row r="86" spans="1:3">
      <c r="A86" s="7" t="s">
        <v>17</v>
      </c>
    </row>
    <row r="87" spans="1:3">
      <c r="A87" s="7" t="s">
        <v>51</v>
      </c>
      <c r="B87" s="5">
        <v>39280</v>
      </c>
      <c r="C87" s="6" t="s">
        <v>12</v>
      </c>
    </row>
    <row r="89" spans="1:3">
      <c r="A89" s="7" t="s">
        <v>19</v>
      </c>
    </row>
    <row r="90" spans="1:3">
      <c r="A90" s="7" t="s">
        <v>52</v>
      </c>
      <c r="B90" s="5">
        <v>39280</v>
      </c>
      <c r="C90" s="6" t="s">
        <v>12</v>
      </c>
    </row>
    <row r="92" spans="1:3">
      <c r="A92" s="7" t="s">
        <v>21</v>
      </c>
    </row>
    <row r="93" spans="1:3">
      <c r="A93" s="7" t="s">
        <v>38</v>
      </c>
      <c r="B93" s="5">
        <v>39280</v>
      </c>
      <c r="C93" s="6" t="s">
        <v>12</v>
      </c>
    </row>
    <row r="95" spans="1:3">
      <c r="A95" s="7" t="s">
        <v>23</v>
      </c>
    </row>
    <row r="96" spans="1:3">
      <c r="A96" s="7" t="s">
        <v>39</v>
      </c>
      <c r="B96" s="5">
        <v>39280</v>
      </c>
      <c r="C96" s="6" t="s">
        <v>12</v>
      </c>
    </row>
    <row r="98" spans="1:3">
      <c r="A98" s="7" t="s">
        <v>25</v>
      </c>
    </row>
    <row r="99" spans="1:3">
      <c r="A99" s="7" t="s">
        <v>53</v>
      </c>
      <c r="B99" s="5">
        <v>39280</v>
      </c>
      <c r="C99" s="6" t="s">
        <v>12</v>
      </c>
    </row>
    <row r="100" spans="1:3">
      <c r="A100" s="7" t="s">
        <v>54</v>
      </c>
    </row>
    <row r="104" spans="1:3">
      <c r="B104" s="2" t="s">
        <v>6</v>
      </c>
      <c r="C104" s="7" t="s">
        <v>7</v>
      </c>
    </row>
    <row r="105" spans="1:3">
      <c r="A105" s="7" t="s">
        <v>8</v>
      </c>
      <c r="B105" s="6" t="s">
        <v>9</v>
      </c>
      <c r="C105" s="6" t="s">
        <v>10</v>
      </c>
    </row>
    <row r="106" spans="1:3">
      <c r="A106" s="7" t="s">
        <v>55</v>
      </c>
      <c r="B106" s="5">
        <v>39265</v>
      </c>
      <c r="C106" s="6" t="s">
        <v>12</v>
      </c>
    </row>
    <row r="108" spans="1:3">
      <c r="A108" s="7" t="s">
        <v>13</v>
      </c>
    </row>
    <row r="109" spans="1:3">
      <c r="A109" s="7" t="s">
        <v>56</v>
      </c>
      <c r="B109" s="5">
        <v>39265</v>
      </c>
      <c r="C109" s="6" t="s">
        <v>12</v>
      </c>
    </row>
    <row r="111" spans="1:3">
      <c r="A111" s="7" t="s">
        <v>15</v>
      </c>
    </row>
    <row r="112" spans="1:3">
      <c r="A112" s="7" t="s">
        <v>50</v>
      </c>
      <c r="B112" s="5">
        <v>39265</v>
      </c>
      <c r="C112" s="6" t="s">
        <v>12</v>
      </c>
    </row>
    <row r="114" spans="1:3">
      <c r="A114" s="7" t="s">
        <v>17</v>
      </c>
    </row>
    <row r="115" spans="1:3">
      <c r="A115" s="7" t="s">
        <v>57</v>
      </c>
      <c r="B115" s="5">
        <v>39265</v>
      </c>
      <c r="C115" s="6" t="s">
        <v>12</v>
      </c>
    </row>
    <row r="117" spans="1:3">
      <c r="A117" s="7" t="s">
        <v>19</v>
      </c>
    </row>
    <row r="118" spans="1:3">
      <c r="A118" s="7" t="s">
        <v>58</v>
      </c>
      <c r="B118" s="5">
        <v>39265</v>
      </c>
      <c r="C118" s="6" t="s">
        <v>12</v>
      </c>
    </row>
    <row r="120" spans="1:3">
      <c r="A120" s="7" t="s">
        <v>21</v>
      </c>
    </row>
    <row r="121" spans="1:3">
      <c r="A121" s="7" t="s">
        <v>22</v>
      </c>
      <c r="B121" s="5">
        <v>39265</v>
      </c>
      <c r="C121" s="6" t="s">
        <v>12</v>
      </c>
    </row>
    <row r="123" spans="1:3">
      <c r="A123" s="7" t="s">
        <v>23</v>
      </c>
    </row>
    <row r="124" spans="1:3">
      <c r="A124" s="7" t="s">
        <v>59</v>
      </c>
      <c r="B124" s="5">
        <v>39265</v>
      </c>
      <c r="C124" s="6" t="s">
        <v>12</v>
      </c>
    </row>
    <row r="126" spans="1:3">
      <c r="A126" s="7" t="s">
        <v>25</v>
      </c>
    </row>
    <row r="127" spans="1:3">
      <c r="A127" s="7" t="s">
        <v>60</v>
      </c>
      <c r="B127" s="5">
        <v>39265</v>
      </c>
      <c r="C127" s="6" t="s">
        <v>12</v>
      </c>
    </row>
    <row r="131" spans="1:3">
      <c r="B131" s="2" t="s">
        <v>6</v>
      </c>
      <c r="C131" s="7" t="s">
        <v>7</v>
      </c>
    </row>
    <row r="132" spans="1:3">
      <c r="A132" s="7" t="s">
        <v>8</v>
      </c>
      <c r="B132" s="6" t="s">
        <v>9</v>
      </c>
      <c r="C132" s="6" t="s">
        <v>10</v>
      </c>
    </row>
    <row r="133" spans="1:3">
      <c r="A133" s="7" t="s">
        <v>61</v>
      </c>
      <c r="B133" s="5">
        <v>39290</v>
      </c>
      <c r="C133" s="6" t="s">
        <v>12</v>
      </c>
    </row>
    <row r="135" spans="1:3">
      <c r="A135" s="7" t="s">
        <v>13</v>
      </c>
    </row>
    <row r="136" spans="1:3">
      <c r="A136" s="7" t="s">
        <v>62</v>
      </c>
      <c r="B136" s="5">
        <v>39290</v>
      </c>
      <c r="C136" s="6" t="s">
        <v>12</v>
      </c>
    </row>
    <row r="138" spans="1:3">
      <c r="A138" s="7" t="s">
        <v>15</v>
      </c>
    </row>
    <row r="139" spans="1:3">
      <c r="A139" s="7" t="s">
        <v>63</v>
      </c>
      <c r="B139" s="5">
        <v>39290</v>
      </c>
      <c r="C139" s="6" t="s">
        <v>12</v>
      </c>
    </row>
    <row r="141" spans="1:3">
      <c r="A141" s="7" t="s">
        <v>17</v>
      </c>
    </row>
    <row r="142" spans="1:3">
      <c r="A142" s="7" t="s">
        <v>64</v>
      </c>
      <c r="B142" s="5">
        <v>39290</v>
      </c>
      <c r="C142" s="6" t="s">
        <v>12</v>
      </c>
    </row>
    <row r="144" spans="1:3">
      <c r="A144" s="7" t="s">
        <v>19</v>
      </c>
    </row>
    <row r="145" spans="1:3">
      <c r="A145" s="7" t="s">
        <v>65</v>
      </c>
      <c r="B145" s="5">
        <v>39290</v>
      </c>
      <c r="C145" s="6" t="s">
        <v>12</v>
      </c>
    </row>
    <row r="147" spans="1:3">
      <c r="A147" s="7" t="s">
        <v>21</v>
      </c>
    </row>
    <row r="148" spans="1:3">
      <c r="A148" s="7" t="s">
        <v>38</v>
      </c>
      <c r="B148" s="5">
        <v>39290</v>
      </c>
      <c r="C148" s="6" t="s">
        <v>12</v>
      </c>
    </row>
    <row r="150" spans="1:3">
      <c r="A150" s="7" t="s">
        <v>23</v>
      </c>
    </row>
    <row r="151" spans="1:3">
      <c r="A151" s="7" t="s">
        <v>66</v>
      </c>
      <c r="B151" s="5">
        <v>39290</v>
      </c>
      <c r="C151" s="6" t="s">
        <v>12</v>
      </c>
    </row>
    <row r="153" spans="1:3">
      <c r="A153" s="7" t="s">
        <v>25</v>
      </c>
    </row>
    <row r="154" spans="1:3">
      <c r="A154" s="7" t="s">
        <v>67</v>
      </c>
      <c r="B154" s="5">
        <v>39290</v>
      </c>
      <c r="C154" s="6" t="s">
        <v>12</v>
      </c>
    </row>
    <row r="155" spans="1:3">
      <c r="A155" s="7" t="s">
        <v>68</v>
      </c>
    </row>
    <row r="159" spans="1:3">
      <c r="B159" s="2" t="s">
        <v>6</v>
      </c>
      <c r="C159" s="7" t="s">
        <v>7</v>
      </c>
    </row>
    <row r="160" spans="1:3">
      <c r="A160" s="7" t="s">
        <v>8</v>
      </c>
      <c r="B160" s="6" t="s">
        <v>9</v>
      </c>
      <c r="C160" s="6" t="s">
        <v>10</v>
      </c>
    </row>
    <row r="161" spans="1:3">
      <c r="A161" s="7" t="s">
        <v>69</v>
      </c>
      <c r="B161" s="5">
        <v>39290</v>
      </c>
      <c r="C161" s="6" t="s">
        <v>12</v>
      </c>
    </row>
    <row r="163" spans="1:3">
      <c r="A163" s="7" t="s">
        <v>13</v>
      </c>
    </row>
    <row r="164" spans="1:3">
      <c r="A164" s="7" t="s">
        <v>70</v>
      </c>
      <c r="B164" s="5">
        <v>39290</v>
      </c>
      <c r="C164" s="6" t="s">
        <v>12</v>
      </c>
    </row>
    <row r="166" spans="1:3">
      <c r="A166" s="7" t="s">
        <v>15</v>
      </c>
    </row>
    <row r="167" spans="1:3">
      <c r="A167" s="7" t="s">
        <v>63</v>
      </c>
      <c r="B167" s="5">
        <v>39290</v>
      </c>
      <c r="C167" s="6" t="s">
        <v>12</v>
      </c>
    </row>
    <row r="169" spans="1:3">
      <c r="A169" s="7" t="s">
        <v>17</v>
      </c>
    </row>
    <row r="170" spans="1:3">
      <c r="A170" s="7" t="s">
        <v>64</v>
      </c>
      <c r="B170" s="5">
        <v>39290</v>
      </c>
      <c r="C170" s="6" t="s">
        <v>12</v>
      </c>
    </row>
    <row r="172" spans="1:3">
      <c r="A172" s="7" t="s">
        <v>19</v>
      </c>
    </row>
    <row r="173" spans="1:3">
      <c r="A173" s="7" t="s">
        <v>65</v>
      </c>
      <c r="B173" s="5">
        <v>39290</v>
      </c>
      <c r="C173" s="6" t="s">
        <v>12</v>
      </c>
    </row>
    <row r="175" spans="1:3">
      <c r="A175" s="7" t="s">
        <v>21</v>
      </c>
    </row>
    <row r="176" spans="1:3">
      <c r="A176" s="7" t="s">
        <v>38</v>
      </c>
      <c r="B176" s="5">
        <v>39290</v>
      </c>
      <c r="C176" s="6" t="s">
        <v>12</v>
      </c>
    </row>
    <row r="178" spans="1:3">
      <c r="A178" s="7" t="s">
        <v>23</v>
      </c>
    </row>
    <row r="179" spans="1:3">
      <c r="A179" s="7" t="s">
        <v>66</v>
      </c>
      <c r="B179" s="5">
        <v>39290</v>
      </c>
      <c r="C179" s="6" t="s">
        <v>12</v>
      </c>
    </row>
    <row r="181" spans="1:3">
      <c r="A181" s="7" t="s">
        <v>25</v>
      </c>
    </row>
    <row r="182" spans="1:3">
      <c r="A182" s="7" t="s">
        <v>67</v>
      </c>
      <c r="B182" s="5">
        <v>39290</v>
      </c>
      <c r="C182" s="6" t="s">
        <v>12</v>
      </c>
    </row>
    <row r="183" spans="1:3">
      <c r="A183" s="7" t="s">
        <v>68</v>
      </c>
    </row>
    <row r="187" spans="1:3">
      <c r="B187" s="2" t="s">
        <v>6</v>
      </c>
      <c r="C187" s="7" t="s">
        <v>7</v>
      </c>
    </row>
    <row r="188" spans="1:3">
      <c r="A188" s="7" t="s">
        <v>8</v>
      </c>
      <c r="B188" s="6" t="s">
        <v>9</v>
      </c>
      <c r="C188" s="6" t="s">
        <v>10</v>
      </c>
    </row>
    <row r="189" spans="1:3">
      <c r="A189" s="16" t="s">
        <v>71</v>
      </c>
      <c r="B189" s="5">
        <v>39290</v>
      </c>
      <c r="C189" s="6" t="s">
        <v>12</v>
      </c>
    </row>
    <row r="191" spans="1:3">
      <c r="A191" s="7" t="s">
        <v>13</v>
      </c>
    </row>
    <row r="192" spans="1:3">
      <c r="A192" s="7" t="s">
        <v>72</v>
      </c>
      <c r="B192" s="5">
        <v>39290</v>
      </c>
      <c r="C192" s="6" t="s">
        <v>12</v>
      </c>
    </row>
    <row r="194" spans="1:3">
      <c r="A194" s="7" t="s">
        <v>15</v>
      </c>
    </row>
    <row r="195" spans="1:3">
      <c r="A195" s="7" t="s">
        <v>63</v>
      </c>
      <c r="B195" s="5">
        <v>39290</v>
      </c>
      <c r="C195" s="6" t="s">
        <v>12</v>
      </c>
    </row>
    <row r="197" spans="1:3">
      <c r="A197" s="7" t="s">
        <v>17</v>
      </c>
    </row>
    <row r="198" spans="1:3">
      <c r="A198" s="7" t="s">
        <v>64</v>
      </c>
      <c r="B198" s="5">
        <v>39290</v>
      </c>
      <c r="C198" s="6" t="s">
        <v>12</v>
      </c>
    </row>
    <row r="200" spans="1:3">
      <c r="A200" s="7" t="s">
        <v>19</v>
      </c>
    </row>
    <row r="201" spans="1:3">
      <c r="A201" s="7" t="s">
        <v>73</v>
      </c>
      <c r="B201" s="5">
        <v>39290</v>
      </c>
      <c r="C201" s="6" t="s">
        <v>12</v>
      </c>
    </row>
    <row r="203" spans="1:3">
      <c r="A203" s="7" t="s">
        <v>21</v>
      </c>
    </row>
    <row r="204" spans="1:3">
      <c r="A204" s="7" t="s">
        <v>38</v>
      </c>
      <c r="B204" s="5">
        <v>39290</v>
      </c>
      <c r="C204" s="6" t="s">
        <v>12</v>
      </c>
    </row>
    <row r="206" spans="1:3">
      <c r="A206" s="7" t="s">
        <v>23</v>
      </c>
    </row>
    <row r="207" spans="1:3">
      <c r="A207" s="7" t="s">
        <v>66</v>
      </c>
      <c r="B207" s="5">
        <v>39290</v>
      </c>
      <c r="C207" s="6" t="s">
        <v>12</v>
      </c>
    </row>
    <row r="209" spans="1:3">
      <c r="A209" s="7" t="s">
        <v>25</v>
      </c>
    </row>
    <row r="210" spans="1:3">
      <c r="A210" s="7" t="s">
        <v>67</v>
      </c>
      <c r="B210" s="5">
        <v>39290</v>
      </c>
      <c r="C210" s="6" t="s">
        <v>12</v>
      </c>
    </row>
    <row r="211" spans="1:3">
      <c r="A211" s="7" t="s">
        <v>68</v>
      </c>
    </row>
    <row r="215" spans="1:3">
      <c r="B215" s="2" t="s">
        <v>6</v>
      </c>
      <c r="C215" s="7" t="s">
        <v>7</v>
      </c>
    </row>
    <row r="216" spans="1:3">
      <c r="A216" s="7" t="s">
        <v>8</v>
      </c>
      <c r="B216" s="6" t="s">
        <v>9</v>
      </c>
      <c r="C216" s="6" t="s">
        <v>10</v>
      </c>
    </row>
    <row r="217" spans="1:3">
      <c r="A217" s="16" t="s">
        <v>74</v>
      </c>
      <c r="B217" s="5">
        <v>39290</v>
      </c>
      <c r="C217" s="6" t="s">
        <v>12</v>
      </c>
    </row>
    <row r="219" spans="1:3">
      <c r="A219" s="7" t="s">
        <v>13</v>
      </c>
    </row>
    <row r="220" spans="1:3">
      <c r="A220" s="7" t="s">
        <v>75</v>
      </c>
      <c r="B220" s="5">
        <v>39290</v>
      </c>
      <c r="C220" s="6" t="s">
        <v>12</v>
      </c>
    </row>
    <row r="222" spans="1:3">
      <c r="A222" s="7" t="s">
        <v>15</v>
      </c>
    </row>
    <row r="223" spans="1:3">
      <c r="A223" s="7" t="s">
        <v>63</v>
      </c>
      <c r="B223" s="5">
        <v>39290</v>
      </c>
      <c r="C223" s="6" t="s">
        <v>12</v>
      </c>
    </row>
    <row r="225" spans="1:3">
      <c r="A225" s="7" t="s">
        <v>17</v>
      </c>
    </row>
    <row r="226" spans="1:3">
      <c r="A226" s="7" t="s">
        <v>64</v>
      </c>
      <c r="B226" s="5">
        <v>39290</v>
      </c>
      <c r="C226" s="6" t="s">
        <v>12</v>
      </c>
    </row>
    <row r="228" spans="1:3">
      <c r="A228" s="7" t="s">
        <v>19</v>
      </c>
    </row>
    <row r="229" spans="1:3">
      <c r="A229" s="7" t="s">
        <v>65</v>
      </c>
      <c r="B229" s="5">
        <v>39290</v>
      </c>
      <c r="C229" s="6" t="s">
        <v>12</v>
      </c>
    </row>
    <row r="231" spans="1:3">
      <c r="A231" s="7" t="s">
        <v>21</v>
      </c>
    </row>
    <row r="232" spans="1:3">
      <c r="A232" s="7" t="s">
        <v>38</v>
      </c>
      <c r="B232" s="5">
        <v>39290</v>
      </c>
      <c r="C232" s="6" t="s">
        <v>12</v>
      </c>
    </row>
    <row r="234" spans="1:3">
      <c r="A234" s="7" t="s">
        <v>23</v>
      </c>
    </row>
    <row r="235" spans="1:3">
      <c r="A235" s="7" t="s">
        <v>66</v>
      </c>
      <c r="B235" s="5">
        <v>39290</v>
      </c>
      <c r="C235" s="6" t="s">
        <v>12</v>
      </c>
    </row>
    <row r="237" spans="1:3">
      <c r="A237" s="7" t="s">
        <v>25</v>
      </c>
    </row>
    <row r="238" spans="1:3">
      <c r="A238" s="7" t="s">
        <v>67</v>
      </c>
      <c r="B238" s="5">
        <v>39290</v>
      </c>
      <c r="C238" s="6" t="s">
        <v>12</v>
      </c>
    </row>
    <row r="239" spans="1:3">
      <c r="A239" s="7" t="s">
        <v>68</v>
      </c>
    </row>
    <row r="243" spans="1:3">
      <c r="B243" s="2" t="s">
        <v>6</v>
      </c>
      <c r="C243" s="7" t="s">
        <v>7</v>
      </c>
    </row>
    <row r="244" spans="1:3">
      <c r="A244" s="7" t="s">
        <v>8</v>
      </c>
      <c r="B244" s="6" t="s">
        <v>9</v>
      </c>
      <c r="C244" s="6" t="s">
        <v>10</v>
      </c>
    </row>
    <row r="245" spans="1:3">
      <c r="A245" s="16" t="s">
        <v>76</v>
      </c>
      <c r="B245" s="5">
        <v>39239</v>
      </c>
      <c r="C245" s="6" t="s">
        <v>12</v>
      </c>
    </row>
    <row r="247" spans="1:3">
      <c r="A247" s="7" t="s">
        <v>13</v>
      </c>
    </row>
    <row r="248" spans="1:3">
      <c r="A248" s="7" t="s">
        <v>77</v>
      </c>
      <c r="B248" s="5">
        <v>39239</v>
      </c>
      <c r="C248" s="6" t="s">
        <v>12</v>
      </c>
    </row>
    <row r="250" spans="1:3">
      <c r="A250" s="7" t="s">
        <v>15</v>
      </c>
    </row>
    <row r="251" spans="1:3">
      <c r="A251" s="7" t="s">
        <v>16</v>
      </c>
      <c r="B251" s="5">
        <v>39239</v>
      </c>
      <c r="C251" s="6" t="s">
        <v>12</v>
      </c>
    </row>
    <row r="253" spans="1:3">
      <c r="A253" s="7" t="s">
        <v>17</v>
      </c>
    </row>
    <row r="254" spans="1:3">
      <c r="A254" s="7" t="s">
        <v>36</v>
      </c>
      <c r="B254" s="5">
        <v>39239</v>
      </c>
      <c r="C254" s="6" t="s">
        <v>12</v>
      </c>
    </row>
    <row r="256" spans="1:3">
      <c r="A256" s="7" t="s">
        <v>19</v>
      </c>
    </row>
    <row r="257" spans="1:3">
      <c r="A257" s="7" t="s">
        <v>37</v>
      </c>
      <c r="B257" s="5">
        <v>39239</v>
      </c>
      <c r="C257" s="6" t="s">
        <v>12</v>
      </c>
    </row>
    <row r="259" spans="1:3">
      <c r="A259" s="7" t="s">
        <v>21</v>
      </c>
    </row>
    <row r="260" spans="1:3">
      <c r="A260" s="7" t="s">
        <v>38</v>
      </c>
      <c r="B260" s="5">
        <v>39239</v>
      </c>
      <c r="C260" s="6" t="s">
        <v>12</v>
      </c>
    </row>
    <row r="262" spans="1:3">
      <c r="A262" s="7" t="s">
        <v>23</v>
      </c>
    </row>
    <row r="263" spans="1:3">
      <c r="A263" s="7" t="s">
        <v>39</v>
      </c>
      <c r="B263" s="5">
        <v>39239</v>
      </c>
      <c r="C263" s="6" t="s">
        <v>12</v>
      </c>
    </row>
    <row r="267" spans="1:3">
      <c r="B267" s="2" t="s">
        <v>6</v>
      </c>
      <c r="C267" s="7" t="s">
        <v>7</v>
      </c>
    </row>
    <row r="268" spans="1:3">
      <c r="A268" s="7" t="s">
        <v>8</v>
      </c>
      <c r="B268" s="6" t="s">
        <v>9</v>
      </c>
      <c r="C268" s="6" t="s">
        <v>10</v>
      </c>
    </row>
    <row r="269" spans="1:3">
      <c r="A269" s="16" t="s">
        <v>78</v>
      </c>
      <c r="B269" s="5">
        <v>39289</v>
      </c>
      <c r="C269" s="6" t="s">
        <v>12</v>
      </c>
    </row>
    <row r="271" spans="1:3">
      <c r="A271" s="7" t="s">
        <v>13</v>
      </c>
    </row>
    <row r="272" spans="1:3">
      <c r="A272" s="7" t="s">
        <v>79</v>
      </c>
      <c r="B272" s="5">
        <v>39289</v>
      </c>
      <c r="C272" s="6" t="s">
        <v>12</v>
      </c>
    </row>
    <row r="274" spans="1:3">
      <c r="A274" s="7" t="s">
        <v>15</v>
      </c>
    </row>
    <row r="275" spans="1:3">
      <c r="A275" s="7" t="s">
        <v>50</v>
      </c>
      <c r="B275" s="5">
        <v>39289</v>
      </c>
      <c r="C275" s="6" t="s">
        <v>12</v>
      </c>
    </row>
    <row r="277" spans="1:3">
      <c r="A277" s="7" t="s">
        <v>17</v>
      </c>
    </row>
    <row r="278" spans="1:3">
      <c r="A278" s="7" t="s">
        <v>80</v>
      </c>
      <c r="B278" s="5">
        <v>39289</v>
      </c>
      <c r="C278" s="6" t="s">
        <v>12</v>
      </c>
    </row>
    <row r="280" spans="1:3">
      <c r="A280" s="7" t="s">
        <v>19</v>
      </c>
    </row>
    <row r="281" spans="1:3">
      <c r="A281" s="7" t="s">
        <v>65</v>
      </c>
      <c r="B281" s="5">
        <v>39289</v>
      </c>
      <c r="C281" s="6" t="s">
        <v>12</v>
      </c>
    </row>
    <row r="283" spans="1:3">
      <c r="A283" s="7" t="s">
        <v>21</v>
      </c>
    </row>
    <row r="284" spans="1:3">
      <c r="A284" s="7" t="s">
        <v>22</v>
      </c>
      <c r="B284" s="5">
        <v>39289</v>
      </c>
      <c r="C284" s="6" t="s">
        <v>12</v>
      </c>
    </row>
    <row r="286" spans="1:3">
      <c r="A286" s="7" t="s">
        <v>23</v>
      </c>
    </row>
    <row r="287" spans="1:3">
      <c r="A287" s="7" t="s">
        <v>39</v>
      </c>
      <c r="B287" s="5">
        <v>39289</v>
      </c>
      <c r="C287" s="6" t="s">
        <v>12</v>
      </c>
    </row>
    <row r="289" spans="1:3">
      <c r="A289" s="7" t="s">
        <v>25</v>
      </c>
    </row>
    <row r="290" spans="1:3">
      <c r="A290" s="7" t="s">
        <v>81</v>
      </c>
      <c r="B290" s="5">
        <v>39289</v>
      </c>
      <c r="C290" s="6" t="s">
        <v>12</v>
      </c>
    </row>
    <row r="291" spans="1:3">
      <c r="A291" s="7" t="s">
        <v>82</v>
      </c>
    </row>
    <row r="295" spans="1:3">
      <c r="B295" s="2" t="s">
        <v>6</v>
      </c>
      <c r="C295" s="7" t="s">
        <v>7</v>
      </c>
    </row>
    <row r="296" spans="1:3">
      <c r="A296" s="7" t="s">
        <v>8</v>
      </c>
      <c r="B296" s="6" t="s">
        <v>9</v>
      </c>
      <c r="C296" s="6" t="s">
        <v>10</v>
      </c>
    </row>
    <row r="297" spans="1:3">
      <c r="A297" s="16" t="s">
        <v>83</v>
      </c>
      <c r="B297" s="5">
        <v>39290</v>
      </c>
      <c r="C297" s="6" t="s">
        <v>12</v>
      </c>
    </row>
    <row r="299" spans="1:3">
      <c r="A299" s="7" t="s">
        <v>13</v>
      </c>
    </row>
    <row r="300" spans="1:3">
      <c r="A300" s="7" t="s">
        <v>84</v>
      </c>
      <c r="B300" s="5">
        <v>39290</v>
      </c>
      <c r="C300" s="6" t="s">
        <v>12</v>
      </c>
    </row>
    <row r="302" spans="1:3">
      <c r="A302" s="7" t="s">
        <v>15</v>
      </c>
    </row>
    <row r="303" spans="1:3">
      <c r="A303" s="7" t="s">
        <v>5</v>
      </c>
      <c r="B303" s="5">
        <v>39290</v>
      </c>
      <c r="C303" s="6" t="s">
        <v>12</v>
      </c>
    </row>
    <row r="305" spans="1:3">
      <c r="A305" s="7" t="s">
        <v>17</v>
      </c>
    </row>
    <row r="306" spans="1:3">
      <c r="A306" s="7" t="s">
        <v>85</v>
      </c>
      <c r="B306" s="5">
        <v>39290</v>
      </c>
      <c r="C306" s="6" t="s">
        <v>12</v>
      </c>
    </row>
    <row r="308" spans="1:3">
      <c r="A308" s="7" t="s">
        <v>19</v>
      </c>
    </row>
    <row r="309" spans="1:3">
      <c r="A309" s="7" t="s">
        <v>65</v>
      </c>
      <c r="B309" s="5">
        <v>39290</v>
      </c>
      <c r="C309" s="6" t="s">
        <v>12</v>
      </c>
    </row>
    <row r="311" spans="1:3">
      <c r="A311" s="7" t="s">
        <v>21</v>
      </c>
    </row>
    <row r="312" spans="1:3">
      <c r="A312" s="7" t="s">
        <v>22</v>
      </c>
      <c r="B312" s="5">
        <v>39290</v>
      </c>
      <c r="C312" s="6" t="s">
        <v>12</v>
      </c>
    </row>
    <row r="314" spans="1:3">
      <c r="A314" s="7" t="s">
        <v>23</v>
      </c>
    </row>
    <row r="315" spans="1:3">
      <c r="A315" s="7" t="s">
        <v>39</v>
      </c>
      <c r="B315" s="5">
        <v>39290</v>
      </c>
      <c r="C315" s="6" t="s">
        <v>12</v>
      </c>
    </row>
    <row r="317" spans="1:3">
      <c r="A317" s="7" t="s">
        <v>25</v>
      </c>
    </row>
    <row r="318" spans="1:3">
      <c r="A318" s="7" t="s">
        <v>86</v>
      </c>
      <c r="B318" s="5">
        <v>39290</v>
      </c>
      <c r="C318" s="6" t="s">
        <v>12</v>
      </c>
    </row>
    <row r="319" spans="1:3">
      <c r="A319" s="7" t="s">
        <v>87</v>
      </c>
    </row>
    <row r="320" spans="1:3">
      <c r="A320" s="7" t="s">
        <v>88</v>
      </c>
    </row>
    <row r="321" spans="1:3">
      <c r="A321" s="7" t="s">
        <v>89</v>
      </c>
    </row>
    <row r="325" spans="1:3">
      <c r="B325" s="2" t="s">
        <v>6</v>
      </c>
      <c r="C325" s="7" t="s">
        <v>7</v>
      </c>
    </row>
    <row r="326" spans="1:3">
      <c r="A326" s="7" t="s">
        <v>8</v>
      </c>
      <c r="B326" s="6" t="s">
        <v>9</v>
      </c>
      <c r="C326" s="6" t="s">
        <v>10</v>
      </c>
    </row>
    <row r="327" spans="1:3">
      <c r="A327" s="16" t="s">
        <v>90</v>
      </c>
      <c r="B327" s="5">
        <v>39290</v>
      </c>
      <c r="C327" s="6" t="s">
        <v>12</v>
      </c>
    </row>
    <row r="329" spans="1:3">
      <c r="A329" s="7" t="s">
        <v>13</v>
      </c>
    </row>
    <row r="330" spans="1:3">
      <c r="A330" s="7" t="s">
        <v>91</v>
      </c>
      <c r="B330" s="5">
        <v>39290</v>
      </c>
      <c r="C330" s="6" t="s">
        <v>12</v>
      </c>
    </row>
    <row r="332" spans="1:3">
      <c r="A332" s="7" t="s">
        <v>15</v>
      </c>
    </row>
    <row r="333" spans="1:3">
      <c r="A333" s="7" t="s">
        <v>63</v>
      </c>
      <c r="B333" s="5">
        <v>39290</v>
      </c>
      <c r="C333" s="6" t="s">
        <v>12</v>
      </c>
    </row>
    <row r="335" spans="1:3">
      <c r="A335" s="7" t="s">
        <v>17</v>
      </c>
    </row>
    <row r="336" spans="1:3">
      <c r="A336" s="7" t="s">
        <v>64</v>
      </c>
      <c r="B336" s="5">
        <v>39290</v>
      </c>
      <c r="C336" s="6" t="s">
        <v>12</v>
      </c>
    </row>
    <row r="338" spans="1:3">
      <c r="A338" s="7" t="s">
        <v>19</v>
      </c>
    </row>
    <row r="339" spans="1:3">
      <c r="A339" s="7" t="s">
        <v>65</v>
      </c>
      <c r="B339" s="5">
        <v>39290</v>
      </c>
      <c r="C339" s="6" t="s">
        <v>12</v>
      </c>
    </row>
    <row r="341" spans="1:3">
      <c r="A341" s="7" t="s">
        <v>21</v>
      </c>
    </row>
    <row r="342" spans="1:3">
      <c r="A342" s="7" t="s">
        <v>38</v>
      </c>
      <c r="B342" s="5">
        <v>39290</v>
      </c>
      <c r="C342" s="6" t="s">
        <v>12</v>
      </c>
    </row>
    <row r="344" spans="1:3">
      <c r="A344" s="7" t="s">
        <v>23</v>
      </c>
    </row>
    <row r="345" spans="1:3">
      <c r="A345" s="7" t="s">
        <v>66</v>
      </c>
      <c r="B345" s="5">
        <v>39290</v>
      </c>
      <c r="C345" s="6" t="s">
        <v>12</v>
      </c>
    </row>
    <row r="347" spans="1:3">
      <c r="A347" s="7" t="s">
        <v>25</v>
      </c>
    </row>
    <row r="348" spans="1:3">
      <c r="A348" s="7" t="s">
        <v>67</v>
      </c>
      <c r="B348" s="5">
        <v>39290</v>
      </c>
      <c r="C348" s="6" t="s">
        <v>12</v>
      </c>
    </row>
    <row r="349" spans="1:3">
      <c r="A349" s="7" t="s">
        <v>68</v>
      </c>
    </row>
    <row r="353" spans="1:3">
      <c r="B353" s="2" t="s">
        <v>6</v>
      </c>
      <c r="C353" s="7" t="s">
        <v>7</v>
      </c>
    </row>
    <row r="354" spans="1:3">
      <c r="A354" s="7" t="s">
        <v>8</v>
      </c>
      <c r="B354" s="6" t="s">
        <v>9</v>
      </c>
      <c r="C354" s="6" t="s">
        <v>10</v>
      </c>
    </row>
    <row r="355" spans="1:3">
      <c r="A355" s="16" t="s">
        <v>92</v>
      </c>
      <c r="B355" s="5">
        <v>39290</v>
      </c>
      <c r="C355" s="6" t="s">
        <v>12</v>
      </c>
    </row>
    <row r="357" spans="1:3">
      <c r="A357" s="7" t="s">
        <v>13</v>
      </c>
    </row>
    <row r="358" spans="1:3">
      <c r="A358" s="7" t="s">
        <v>93</v>
      </c>
      <c r="B358" s="5">
        <v>39290</v>
      </c>
      <c r="C358" s="6" t="s">
        <v>12</v>
      </c>
    </row>
    <row r="360" spans="1:3">
      <c r="A360" s="7" t="s">
        <v>15</v>
      </c>
    </row>
    <row r="361" spans="1:3">
      <c r="A361" s="7" t="s">
        <v>63</v>
      </c>
      <c r="B361" s="5">
        <v>39290</v>
      </c>
      <c r="C361" s="6" t="s">
        <v>12</v>
      </c>
    </row>
    <row r="363" spans="1:3">
      <c r="A363" s="7" t="s">
        <v>17</v>
      </c>
    </row>
    <row r="364" spans="1:3">
      <c r="A364" s="7" t="s">
        <v>64</v>
      </c>
      <c r="B364" s="5">
        <v>39290</v>
      </c>
      <c r="C364" s="6" t="s">
        <v>12</v>
      </c>
    </row>
    <row r="366" spans="1:3">
      <c r="A366" s="7" t="s">
        <v>19</v>
      </c>
    </row>
    <row r="367" spans="1:3">
      <c r="A367" s="7" t="s">
        <v>65</v>
      </c>
      <c r="B367" s="5">
        <v>39290</v>
      </c>
      <c r="C367" s="6" t="s">
        <v>12</v>
      </c>
    </row>
    <row r="369" spans="1:3">
      <c r="A369" s="7" t="s">
        <v>21</v>
      </c>
    </row>
    <row r="370" spans="1:3">
      <c r="A370" s="7" t="s">
        <v>38</v>
      </c>
      <c r="B370" s="5">
        <v>39290</v>
      </c>
      <c r="C370" s="6" t="s">
        <v>12</v>
      </c>
    </row>
    <row r="372" spans="1:3">
      <c r="A372" s="7" t="s">
        <v>23</v>
      </c>
    </row>
    <row r="373" spans="1:3">
      <c r="A373" s="7" t="s">
        <v>66</v>
      </c>
      <c r="B373" s="5">
        <v>39290</v>
      </c>
      <c r="C373" s="6" t="s">
        <v>12</v>
      </c>
    </row>
    <row r="375" spans="1:3">
      <c r="A375" s="7" t="s">
        <v>25</v>
      </c>
    </row>
    <row r="376" spans="1:3">
      <c r="A376" s="7" t="s">
        <v>67</v>
      </c>
      <c r="B376" s="5">
        <v>39290</v>
      </c>
      <c r="C376" s="6" t="s">
        <v>12</v>
      </c>
    </row>
    <row r="377" spans="1:3">
      <c r="A377" s="7" t="s">
        <v>68</v>
      </c>
    </row>
    <row r="381" spans="1:3">
      <c r="B381" s="2" t="s">
        <v>6</v>
      </c>
      <c r="C381" s="7" t="s">
        <v>7</v>
      </c>
    </row>
    <row r="382" spans="1:3">
      <c r="A382" s="7" t="s">
        <v>8</v>
      </c>
      <c r="B382" s="6" t="s">
        <v>9</v>
      </c>
      <c r="C382" s="6" t="s">
        <v>10</v>
      </c>
    </row>
    <row r="383" spans="1:3">
      <c r="A383" s="16" t="s">
        <v>94</v>
      </c>
      <c r="B383" s="5">
        <v>39290</v>
      </c>
      <c r="C383" s="6" t="s">
        <v>12</v>
      </c>
    </row>
    <row r="385" spans="1:3">
      <c r="A385" s="7" t="s">
        <v>13</v>
      </c>
    </row>
    <row r="386" spans="1:3">
      <c r="A386" s="7" t="s">
        <v>95</v>
      </c>
      <c r="B386" s="5">
        <v>39290</v>
      </c>
      <c r="C386" s="6" t="s">
        <v>12</v>
      </c>
    </row>
    <row r="388" spans="1:3">
      <c r="A388" s="7" t="s">
        <v>15</v>
      </c>
    </row>
    <row r="389" spans="1:3">
      <c r="A389" s="7" t="s">
        <v>63</v>
      </c>
      <c r="B389" s="5">
        <v>39290</v>
      </c>
      <c r="C389" s="6" t="s">
        <v>12</v>
      </c>
    </row>
    <row r="391" spans="1:3">
      <c r="A391" s="7" t="s">
        <v>17</v>
      </c>
    </row>
    <row r="392" spans="1:3">
      <c r="A392" s="7" t="s">
        <v>64</v>
      </c>
      <c r="B392" s="5">
        <v>39290</v>
      </c>
      <c r="C392" s="6" t="s">
        <v>12</v>
      </c>
    </row>
    <row r="394" spans="1:3">
      <c r="A394" s="7" t="s">
        <v>19</v>
      </c>
    </row>
    <row r="395" spans="1:3">
      <c r="A395" s="7" t="s">
        <v>65</v>
      </c>
      <c r="B395" s="5">
        <v>39290</v>
      </c>
      <c r="C395" s="6" t="s">
        <v>12</v>
      </c>
    </row>
    <row r="397" spans="1:3">
      <c r="A397" s="7" t="s">
        <v>21</v>
      </c>
    </row>
    <row r="398" spans="1:3">
      <c r="A398" s="7" t="s">
        <v>38</v>
      </c>
      <c r="B398" s="5">
        <v>39290</v>
      </c>
      <c r="C398" s="6" t="s">
        <v>12</v>
      </c>
    </row>
    <row r="400" spans="1:3">
      <c r="A400" s="7" t="s">
        <v>23</v>
      </c>
    </row>
    <row r="401" spans="1:3">
      <c r="A401" s="7" t="s">
        <v>66</v>
      </c>
      <c r="B401" s="5">
        <v>39290</v>
      </c>
      <c r="C401" s="6" t="s">
        <v>12</v>
      </c>
    </row>
    <row r="403" spans="1:3">
      <c r="A403" s="7" t="s">
        <v>25</v>
      </c>
    </row>
    <row r="404" spans="1:3">
      <c r="A404" s="7" t="s">
        <v>67</v>
      </c>
      <c r="B404" s="5">
        <v>39290</v>
      </c>
      <c r="C404" s="6" t="s">
        <v>12</v>
      </c>
    </row>
    <row r="405" spans="1:3">
      <c r="A405" s="7" t="s">
        <v>68</v>
      </c>
    </row>
    <row r="410" spans="1:3">
      <c r="A410" s="7" t="s">
        <v>96</v>
      </c>
    </row>
    <row r="411" spans="1:3">
      <c r="A411" s="7" t="s">
        <v>11</v>
      </c>
      <c r="B411" s="4">
        <v>39269</v>
      </c>
    </row>
    <row r="412" spans="1:3">
      <c r="A412" s="7" t="s">
        <v>34</v>
      </c>
      <c r="B412" s="4">
        <v>39239</v>
      </c>
    </row>
    <row r="413" spans="1:3">
      <c r="A413" s="7" t="s">
        <v>48</v>
      </c>
      <c r="B413" s="4">
        <v>39280</v>
      </c>
    </row>
    <row r="414" spans="1:3">
      <c r="A414" s="7" t="s">
        <v>55</v>
      </c>
      <c r="B414" s="4">
        <v>39265</v>
      </c>
    </row>
    <row r="415" spans="1:3">
      <c r="A415" s="7" t="s">
        <v>61</v>
      </c>
      <c r="B415" s="4">
        <v>39290</v>
      </c>
    </row>
    <row r="416" spans="1:3">
      <c r="A416" s="7" t="s">
        <v>69</v>
      </c>
      <c r="B416" s="4">
        <v>39290</v>
      </c>
    </row>
    <row r="417" spans="1:2">
      <c r="A417" s="7" t="s">
        <v>71</v>
      </c>
      <c r="B417" s="7" t="s">
        <v>12</v>
      </c>
    </row>
    <row r="418" spans="1:2">
      <c r="A418" s="7" t="s">
        <v>74</v>
      </c>
      <c r="B418" s="4">
        <v>39290</v>
      </c>
    </row>
    <row r="419" spans="1:2">
      <c r="A419" s="7" t="s">
        <v>76</v>
      </c>
      <c r="B419" s="4">
        <v>39239</v>
      </c>
    </row>
    <row r="420" spans="1:2">
      <c r="A420" s="7" t="s">
        <v>78</v>
      </c>
      <c r="B420" s="4">
        <v>39289</v>
      </c>
    </row>
    <row r="421" spans="1:2">
      <c r="A421" s="7" t="s">
        <v>83</v>
      </c>
      <c r="B421" s="4">
        <v>39290</v>
      </c>
    </row>
    <row r="422" spans="1:2">
      <c r="A422" s="7" t="s">
        <v>90</v>
      </c>
      <c r="B422" s="4">
        <v>39290</v>
      </c>
    </row>
    <row r="423" spans="1:2">
      <c r="A423" s="7" t="s">
        <v>92</v>
      </c>
      <c r="B423" s="4">
        <v>39290</v>
      </c>
    </row>
    <row r="424" spans="1:2">
      <c r="A424" s="7" t="s">
        <v>94</v>
      </c>
      <c r="B424" s="4">
        <v>39290</v>
      </c>
    </row>
    <row r="426" spans="1:2">
      <c r="A426" t="s">
        <v>123</v>
      </c>
    </row>
    <row r="427" spans="1:2">
      <c r="A427" t="s">
        <v>1</v>
      </c>
    </row>
    <row r="428" spans="1:2">
      <c r="A428" t="s">
        <v>2</v>
      </c>
    </row>
    <row r="429" spans="1:2">
      <c r="A429" t="s">
        <v>3</v>
      </c>
    </row>
    <row r="430" spans="1:2">
      <c r="A430" t="s">
        <v>4</v>
      </c>
    </row>
    <row r="431" spans="1:2">
      <c r="A431" t="s">
        <v>5</v>
      </c>
    </row>
    <row r="433" spans="1:3">
      <c r="B433" s="2" t="s">
        <v>6</v>
      </c>
      <c r="C433" s="7" t="s">
        <v>7</v>
      </c>
    </row>
    <row r="434" spans="1:3">
      <c r="A434" s="7" t="s">
        <v>8</v>
      </c>
      <c r="B434" s="6" t="s">
        <v>9</v>
      </c>
      <c r="C434" s="6" t="s">
        <v>10</v>
      </c>
    </row>
    <row r="435" spans="1:3">
      <c r="A435" s="16" t="s">
        <v>124</v>
      </c>
      <c r="B435" s="5">
        <v>39290</v>
      </c>
      <c r="C435" s="6" t="s">
        <v>12</v>
      </c>
    </row>
    <row r="437" spans="1:3">
      <c r="A437" s="7" t="s">
        <v>13</v>
      </c>
    </row>
    <row r="438" spans="1:3">
      <c r="A438" s="7" t="s">
        <v>125</v>
      </c>
      <c r="B438" s="5">
        <v>39290</v>
      </c>
      <c r="C438" s="6" t="s">
        <v>12</v>
      </c>
    </row>
    <row r="440" spans="1:3">
      <c r="A440" s="7" t="s">
        <v>15</v>
      </c>
    </row>
    <row r="441" spans="1:3">
      <c r="A441" s="7" t="s">
        <v>63</v>
      </c>
      <c r="B441" s="5">
        <v>39290</v>
      </c>
      <c r="C441" s="6" t="s">
        <v>12</v>
      </c>
    </row>
    <row r="443" spans="1:3">
      <c r="A443" s="7" t="s">
        <v>17</v>
      </c>
    </row>
    <row r="444" spans="1:3">
      <c r="A444" s="7" t="s">
        <v>64</v>
      </c>
      <c r="B444" s="5">
        <v>39290</v>
      </c>
      <c r="C444" s="6" t="s">
        <v>12</v>
      </c>
    </row>
    <row r="446" spans="1:3">
      <c r="A446" s="7" t="s">
        <v>19</v>
      </c>
    </row>
    <row r="447" spans="1:3">
      <c r="A447" s="7" t="s">
        <v>73</v>
      </c>
      <c r="B447" s="5">
        <v>39290</v>
      </c>
      <c r="C447" s="6" t="s">
        <v>12</v>
      </c>
    </row>
    <row r="449" spans="1:3">
      <c r="A449" s="7" t="s">
        <v>21</v>
      </c>
    </row>
    <row r="450" spans="1:3">
      <c r="A450" s="7" t="s">
        <v>38</v>
      </c>
      <c r="B450" s="5">
        <v>39290</v>
      </c>
      <c r="C450" s="6" t="s">
        <v>12</v>
      </c>
    </row>
    <row r="452" spans="1:3">
      <c r="A452" s="7" t="s">
        <v>23</v>
      </c>
    </row>
    <row r="453" spans="1:3">
      <c r="A453" s="7" t="s">
        <v>66</v>
      </c>
      <c r="B453" s="5">
        <v>39290</v>
      </c>
      <c r="C453" s="6" t="s">
        <v>12</v>
      </c>
    </row>
    <row r="455" spans="1:3">
      <c r="A455" s="7" t="s">
        <v>25</v>
      </c>
    </row>
    <row r="456" spans="1:3">
      <c r="A456" s="7" t="s">
        <v>67</v>
      </c>
      <c r="B456" s="5">
        <v>39290</v>
      </c>
      <c r="C456" s="6" t="s">
        <v>12</v>
      </c>
    </row>
    <row r="457" spans="1:3">
      <c r="A457" s="7" t="s">
        <v>68</v>
      </c>
    </row>
    <row r="461" spans="1:3">
      <c r="B461" s="2" t="s">
        <v>6</v>
      </c>
      <c r="C461" s="7" t="s">
        <v>7</v>
      </c>
    </row>
    <row r="462" spans="1:3">
      <c r="A462" s="7" t="s">
        <v>8</v>
      </c>
      <c r="B462" s="6" t="s">
        <v>9</v>
      </c>
      <c r="C462" s="6" t="s">
        <v>10</v>
      </c>
    </row>
    <row r="463" spans="1:3">
      <c r="A463" s="7" t="s">
        <v>126</v>
      </c>
      <c r="B463" s="5">
        <v>39290</v>
      </c>
      <c r="C463" s="6" t="s">
        <v>12</v>
      </c>
    </row>
    <row r="465" spans="1:3">
      <c r="A465" s="7" t="s">
        <v>13</v>
      </c>
    </row>
    <row r="466" spans="1:3">
      <c r="A466" s="7" t="s">
        <v>127</v>
      </c>
      <c r="B466" s="5">
        <v>39290</v>
      </c>
      <c r="C466" s="6" t="s">
        <v>12</v>
      </c>
    </row>
    <row r="468" spans="1:3">
      <c r="A468" s="7" t="s">
        <v>15</v>
      </c>
    </row>
    <row r="469" spans="1:3">
      <c r="A469" s="7" t="s">
        <v>63</v>
      </c>
      <c r="B469" s="5">
        <v>39290</v>
      </c>
      <c r="C469" s="6" t="s">
        <v>12</v>
      </c>
    </row>
    <row r="471" spans="1:3">
      <c r="A471" s="7" t="s">
        <v>17</v>
      </c>
    </row>
    <row r="472" spans="1:3">
      <c r="A472" s="7" t="s">
        <v>64</v>
      </c>
      <c r="B472" s="5">
        <v>39290</v>
      </c>
      <c r="C472" s="6" t="s">
        <v>12</v>
      </c>
    </row>
    <row r="474" spans="1:3">
      <c r="A474" s="7" t="s">
        <v>19</v>
      </c>
    </row>
    <row r="475" spans="1:3">
      <c r="A475" s="7" t="s">
        <v>73</v>
      </c>
      <c r="B475" s="5">
        <v>39290</v>
      </c>
      <c r="C475" s="6" t="s">
        <v>12</v>
      </c>
    </row>
    <row r="477" spans="1:3">
      <c r="A477" s="7" t="s">
        <v>21</v>
      </c>
    </row>
    <row r="478" spans="1:3">
      <c r="A478" s="7" t="s">
        <v>38</v>
      </c>
      <c r="B478" s="5">
        <v>39290</v>
      </c>
      <c r="C478" s="6" t="s">
        <v>12</v>
      </c>
    </row>
    <row r="480" spans="1:3">
      <c r="A480" s="7" t="s">
        <v>23</v>
      </c>
    </row>
    <row r="481" spans="1:3">
      <c r="A481" s="7" t="s">
        <v>66</v>
      </c>
      <c r="B481" s="5">
        <v>39290</v>
      </c>
      <c r="C481" s="6" t="s">
        <v>12</v>
      </c>
    </row>
    <row r="483" spans="1:3">
      <c r="A483" s="7" t="s">
        <v>25</v>
      </c>
    </row>
    <row r="484" spans="1:3">
      <c r="A484" s="7" t="s">
        <v>67</v>
      </c>
      <c r="B484" s="5">
        <v>39290</v>
      </c>
      <c r="C484" s="6" t="s">
        <v>12</v>
      </c>
    </row>
    <row r="485" spans="1:3">
      <c r="A485" s="7" t="s">
        <v>68</v>
      </c>
    </row>
    <row r="490" spans="1:3">
      <c r="A490" s="7" t="s">
        <v>96</v>
      </c>
    </row>
    <row r="491" spans="1:3">
      <c r="A491" s="7" t="s">
        <v>124</v>
      </c>
      <c r="B491" s="7" t="s">
        <v>12</v>
      </c>
    </row>
    <row r="492" spans="1:3">
      <c r="A492" s="7" t="s">
        <v>126</v>
      </c>
      <c r="B492" s="4">
        <v>39290</v>
      </c>
    </row>
  </sheetData>
  <phoneticPr fontId="3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33"/>
  <sheetViews>
    <sheetView topLeftCell="A689" workbookViewId="0">
      <selection activeCell="B134" sqref="B134:E732"/>
    </sheetView>
  </sheetViews>
  <sheetFormatPr defaultRowHeight="12.75"/>
  <cols>
    <col min="1" max="1" width="14.7109375" customWidth="1"/>
    <col min="2" max="2" width="18.7109375" customWidth="1"/>
    <col min="3" max="3" width="19.7109375" customWidth="1"/>
    <col min="4" max="4" width="15.7109375" customWidth="1"/>
    <col min="5" max="5" width="16.7109375" customWidth="1"/>
  </cols>
  <sheetData>
    <row r="1" spans="1:5">
      <c r="A1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>
      <c r="A2" s="1">
        <v>17533</v>
      </c>
      <c r="B2" s="17">
        <v>102603</v>
      </c>
    </row>
    <row r="3" spans="1:5">
      <c r="A3" s="1">
        <v>17564</v>
      </c>
      <c r="B3" s="17">
        <v>102698</v>
      </c>
    </row>
    <row r="4" spans="1:5">
      <c r="A4" s="1">
        <v>17593</v>
      </c>
      <c r="B4" s="17">
        <v>102771</v>
      </c>
    </row>
    <row r="5" spans="1:5">
      <c r="A5" s="1">
        <v>17624</v>
      </c>
      <c r="B5" s="17">
        <v>102831</v>
      </c>
    </row>
    <row r="6" spans="1:5">
      <c r="A6" s="1">
        <v>17654</v>
      </c>
      <c r="B6" s="17">
        <v>102923</v>
      </c>
    </row>
    <row r="7" spans="1:5">
      <c r="A7" s="1">
        <v>17685</v>
      </c>
      <c r="B7" s="17">
        <v>102992</v>
      </c>
    </row>
    <row r="8" spans="1:5">
      <c r="A8" s="1">
        <v>17715</v>
      </c>
      <c r="B8" s="17">
        <v>103216</v>
      </c>
    </row>
    <row r="9" spans="1:5">
      <c r="A9" s="1">
        <v>17746</v>
      </c>
      <c r="B9" s="17">
        <v>103240</v>
      </c>
    </row>
    <row r="10" spans="1:5">
      <c r="A10" s="1">
        <v>17777</v>
      </c>
      <c r="B10" s="17">
        <v>103291</v>
      </c>
    </row>
    <row r="11" spans="1:5">
      <c r="A11" s="1">
        <v>17807</v>
      </c>
      <c r="B11" s="17">
        <v>103361</v>
      </c>
    </row>
    <row r="12" spans="1:5">
      <c r="A12" s="1">
        <v>17838</v>
      </c>
      <c r="B12" s="17">
        <v>103424</v>
      </c>
    </row>
    <row r="13" spans="1:5">
      <c r="A13" s="1">
        <v>17868</v>
      </c>
      <c r="B13" s="17">
        <v>103468</v>
      </c>
    </row>
    <row r="14" spans="1:5">
      <c r="A14" s="1">
        <v>17899</v>
      </c>
      <c r="B14" s="17">
        <v>103529</v>
      </c>
    </row>
    <row r="15" spans="1:5">
      <c r="A15" s="1">
        <v>17930</v>
      </c>
      <c r="B15" s="17">
        <v>103559</v>
      </c>
    </row>
    <row r="16" spans="1:5">
      <c r="A16" s="1">
        <v>17958</v>
      </c>
      <c r="B16" s="17">
        <v>103665</v>
      </c>
    </row>
    <row r="17" spans="1:2">
      <c r="A17" s="1">
        <v>17989</v>
      </c>
      <c r="B17" s="17">
        <v>103739</v>
      </c>
    </row>
    <row r="18" spans="1:2">
      <c r="A18" s="1">
        <v>18019</v>
      </c>
      <c r="B18" s="17">
        <v>103845</v>
      </c>
    </row>
    <row r="19" spans="1:2">
      <c r="A19" s="1">
        <v>18050</v>
      </c>
      <c r="B19" s="17">
        <v>103930</v>
      </c>
    </row>
    <row r="20" spans="1:2">
      <c r="A20" s="1">
        <v>18080</v>
      </c>
      <c r="B20" s="17">
        <v>104042</v>
      </c>
    </row>
    <row r="21" spans="1:2">
      <c r="A21" s="1">
        <v>18111</v>
      </c>
      <c r="B21" s="17">
        <v>104121</v>
      </c>
    </row>
    <row r="22" spans="1:2">
      <c r="A22" s="1">
        <v>18142</v>
      </c>
      <c r="B22" s="17">
        <v>104219</v>
      </c>
    </row>
    <row r="23" spans="1:2">
      <c r="A23" s="1">
        <v>18172</v>
      </c>
      <c r="B23" s="17">
        <v>104338</v>
      </c>
    </row>
    <row r="24" spans="1:2">
      <c r="A24" s="1">
        <v>18203</v>
      </c>
      <c r="B24" s="17">
        <v>104421</v>
      </c>
    </row>
    <row r="25" spans="1:2">
      <c r="A25" s="1">
        <v>18233</v>
      </c>
      <c r="B25" s="17">
        <v>104524</v>
      </c>
    </row>
    <row r="26" spans="1:2">
      <c r="A26" s="1">
        <v>18264</v>
      </c>
      <c r="B26" s="17">
        <v>104619</v>
      </c>
    </row>
    <row r="27" spans="1:2">
      <c r="A27" s="1">
        <v>18295</v>
      </c>
      <c r="B27" s="17">
        <v>104737</v>
      </c>
    </row>
    <row r="28" spans="1:2">
      <c r="A28" s="1">
        <v>18323</v>
      </c>
      <c r="B28" s="17">
        <v>104844</v>
      </c>
    </row>
    <row r="29" spans="1:2">
      <c r="A29" s="1">
        <v>18354</v>
      </c>
      <c r="B29" s="17">
        <v>104943</v>
      </c>
    </row>
    <row r="30" spans="1:2">
      <c r="A30" s="1">
        <v>18384</v>
      </c>
      <c r="B30" s="17">
        <v>105014</v>
      </c>
    </row>
    <row r="31" spans="1:2">
      <c r="A31" s="1">
        <v>18415</v>
      </c>
      <c r="B31" s="17">
        <v>105104</v>
      </c>
    </row>
    <row r="32" spans="1:2">
      <c r="A32" s="1">
        <v>18445</v>
      </c>
      <c r="B32" s="17">
        <v>105194</v>
      </c>
    </row>
    <row r="33" spans="1:2">
      <c r="A33" s="1">
        <v>18476</v>
      </c>
      <c r="B33" s="17">
        <v>105282</v>
      </c>
    </row>
    <row r="34" spans="1:2">
      <c r="A34" s="1">
        <v>18507</v>
      </c>
      <c r="B34" s="17">
        <v>105269</v>
      </c>
    </row>
    <row r="35" spans="1:2">
      <c r="A35" s="1">
        <v>18537</v>
      </c>
      <c r="B35" s="17">
        <v>105096</v>
      </c>
    </row>
    <row r="36" spans="1:2">
      <c r="A36" s="1">
        <v>18568</v>
      </c>
      <c r="B36" s="17">
        <v>104979</v>
      </c>
    </row>
    <row r="37" spans="1:2">
      <c r="A37" s="1">
        <v>18598</v>
      </c>
      <c r="B37" s="17">
        <v>104872</v>
      </c>
    </row>
    <row r="38" spans="1:2">
      <c r="A38" s="1">
        <v>18629</v>
      </c>
      <c r="B38" s="17">
        <v>104844</v>
      </c>
    </row>
    <row r="39" spans="1:2">
      <c r="A39" s="1">
        <v>18660</v>
      </c>
      <c r="B39" s="17">
        <v>104604</v>
      </c>
    </row>
    <row r="40" spans="1:2">
      <c r="A40" s="1">
        <v>18688</v>
      </c>
      <c r="B40" s="17">
        <v>104629</v>
      </c>
    </row>
    <row r="41" spans="1:2">
      <c r="A41" s="1">
        <v>18719</v>
      </c>
      <c r="B41" s="17">
        <v>104541</v>
      </c>
    </row>
    <row r="42" spans="1:2">
      <c r="A42" s="1">
        <v>18749</v>
      </c>
      <c r="B42" s="17">
        <v>104491</v>
      </c>
    </row>
    <row r="43" spans="1:2">
      <c r="A43" s="1">
        <v>18780</v>
      </c>
      <c r="B43" s="17">
        <v>104488</v>
      </c>
    </row>
    <row r="44" spans="1:2">
      <c r="A44" s="1">
        <v>18810</v>
      </c>
      <c r="B44" s="17">
        <v>104504</v>
      </c>
    </row>
    <row r="45" spans="1:2">
      <c r="A45" s="1">
        <v>18841</v>
      </c>
      <c r="B45" s="17">
        <v>104536</v>
      </c>
    </row>
    <row r="46" spans="1:2">
      <c r="A46" s="1">
        <v>18872</v>
      </c>
      <c r="B46" s="17">
        <v>104588</v>
      </c>
    </row>
    <row r="47" spans="1:2">
      <c r="A47" s="1">
        <v>18902</v>
      </c>
      <c r="B47" s="17">
        <v>104690</v>
      </c>
    </row>
    <row r="48" spans="1:2">
      <c r="A48" s="1">
        <v>18933</v>
      </c>
      <c r="B48" s="17">
        <v>104740</v>
      </c>
    </row>
    <row r="49" spans="1:2">
      <c r="A49" s="1">
        <v>18963</v>
      </c>
      <c r="B49" s="17">
        <v>104810</v>
      </c>
    </row>
    <row r="50" spans="1:2">
      <c r="A50" s="1">
        <v>18994</v>
      </c>
      <c r="B50" s="17">
        <v>104862</v>
      </c>
    </row>
    <row r="51" spans="1:2">
      <c r="A51" s="1">
        <v>19025</v>
      </c>
      <c r="B51" s="17">
        <v>104868</v>
      </c>
    </row>
    <row r="52" spans="1:2">
      <c r="A52" s="1">
        <v>19054</v>
      </c>
      <c r="B52" s="17">
        <v>104860</v>
      </c>
    </row>
    <row r="53" spans="1:2">
      <c r="A53" s="1">
        <v>19085</v>
      </c>
      <c r="B53" s="17">
        <v>104906</v>
      </c>
    </row>
    <row r="54" spans="1:2">
      <c r="A54" s="1">
        <v>19115</v>
      </c>
      <c r="B54" s="17">
        <v>104996</v>
      </c>
    </row>
    <row r="55" spans="1:2">
      <c r="A55" s="1">
        <v>19146</v>
      </c>
      <c r="B55" s="17">
        <v>105118</v>
      </c>
    </row>
    <row r="56" spans="1:2">
      <c r="A56" s="1">
        <v>19176</v>
      </c>
      <c r="B56" s="17">
        <v>105246</v>
      </c>
    </row>
    <row r="57" spans="1:2">
      <c r="A57" s="1">
        <v>19207</v>
      </c>
      <c r="B57" s="17">
        <v>105346</v>
      </c>
    </row>
    <row r="58" spans="1:2">
      <c r="A58" s="1">
        <v>19238</v>
      </c>
      <c r="B58" s="17">
        <v>105436</v>
      </c>
    </row>
    <row r="59" spans="1:2">
      <c r="A59" s="1">
        <v>19268</v>
      </c>
      <c r="B59" s="17">
        <v>105591</v>
      </c>
    </row>
    <row r="60" spans="1:2">
      <c r="A60" s="1">
        <v>19299</v>
      </c>
      <c r="B60" s="17">
        <v>105706</v>
      </c>
    </row>
    <row r="61" spans="1:2">
      <c r="A61" s="1">
        <v>19329</v>
      </c>
      <c r="B61" s="17">
        <v>105812</v>
      </c>
    </row>
    <row r="62" spans="1:2">
      <c r="A62" s="1">
        <v>19360</v>
      </c>
      <c r="B62" s="17">
        <v>106594</v>
      </c>
    </row>
    <row r="63" spans="1:2">
      <c r="A63" s="1">
        <v>19391</v>
      </c>
      <c r="B63" s="17">
        <v>106678</v>
      </c>
    </row>
    <row r="64" spans="1:2">
      <c r="A64" s="1">
        <v>19419</v>
      </c>
      <c r="B64" s="17">
        <v>106744</v>
      </c>
    </row>
    <row r="65" spans="1:3">
      <c r="A65" s="1">
        <v>19450</v>
      </c>
      <c r="B65" s="17">
        <v>106826</v>
      </c>
    </row>
    <row r="66" spans="1:3">
      <c r="A66" s="1">
        <v>19480</v>
      </c>
      <c r="B66" s="17">
        <v>106910</v>
      </c>
    </row>
    <row r="67" spans="1:3">
      <c r="A67" s="1">
        <v>19511</v>
      </c>
      <c r="B67" s="17">
        <v>106978</v>
      </c>
    </row>
    <row r="68" spans="1:3">
      <c r="A68" s="1">
        <v>19541</v>
      </c>
      <c r="B68" s="17">
        <v>107034</v>
      </c>
    </row>
    <row r="69" spans="1:3">
      <c r="A69" s="1">
        <v>19572</v>
      </c>
      <c r="B69" s="17">
        <v>107132</v>
      </c>
    </row>
    <row r="70" spans="1:3">
      <c r="A70" s="1">
        <v>19603</v>
      </c>
      <c r="B70" s="17">
        <v>107253</v>
      </c>
    </row>
    <row r="71" spans="1:3">
      <c r="A71" s="1">
        <v>19633</v>
      </c>
      <c r="B71" s="17">
        <v>107383</v>
      </c>
    </row>
    <row r="72" spans="1:3">
      <c r="A72" s="1">
        <v>19664</v>
      </c>
      <c r="B72" s="17">
        <v>107504</v>
      </c>
    </row>
    <row r="73" spans="1:3">
      <c r="A73" s="1">
        <v>19694</v>
      </c>
      <c r="B73" s="17">
        <v>107623</v>
      </c>
    </row>
    <row r="74" spans="1:3">
      <c r="A74" s="1">
        <v>19725</v>
      </c>
      <c r="B74" s="17">
        <v>107763</v>
      </c>
    </row>
    <row r="75" spans="1:3">
      <c r="A75" s="1">
        <v>19756</v>
      </c>
      <c r="B75" s="17">
        <v>107880</v>
      </c>
    </row>
    <row r="76" spans="1:3">
      <c r="A76" s="1">
        <v>19784</v>
      </c>
      <c r="B76" s="17">
        <v>107987</v>
      </c>
    </row>
    <row r="77" spans="1:3">
      <c r="A77" s="1">
        <v>19815</v>
      </c>
      <c r="B77" s="17">
        <v>108080</v>
      </c>
    </row>
    <row r="78" spans="1:3">
      <c r="A78" s="1">
        <v>19845</v>
      </c>
      <c r="B78" s="17">
        <v>108184</v>
      </c>
    </row>
    <row r="79" spans="1:3">
      <c r="A79" s="1">
        <v>19876</v>
      </c>
      <c r="B79" s="17">
        <v>108267</v>
      </c>
    </row>
    <row r="80" spans="1:3">
      <c r="A80" s="1">
        <v>19906</v>
      </c>
      <c r="B80" s="17">
        <v>108344</v>
      </c>
      <c r="C80" s="20">
        <v>0.8</v>
      </c>
    </row>
    <row r="81" spans="1:3">
      <c r="A81" s="1">
        <v>19937</v>
      </c>
      <c r="B81" s="17">
        <v>108440</v>
      </c>
      <c r="C81" s="20">
        <v>1.22</v>
      </c>
    </row>
    <row r="82" spans="1:3">
      <c r="A82" s="1">
        <v>19968</v>
      </c>
      <c r="B82" s="17">
        <v>108546</v>
      </c>
      <c r="C82" s="20">
        <v>1.06</v>
      </c>
    </row>
    <row r="83" spans="1:3">
      <c r="A83" s="1">
        <v>19998</v>
      </c>
      <c r="B83" s="17">
        <v>108668</v>
      </c>
      <c r="C83" s="20">
        <v>0.85</v>
      </c>
    </row>
    <row r="84" spans="1:3">
      <c r="A84" s="1">
        <v>20029</v>
      </c>
      <c r="B84" s="17">
        <v>108798</v>
      </c>
      <c r="C84" s="20">
        <v>0.83</v>
      </c>
    </row>
    <row r="85" spans="1:3">
      <c r="A85" s="1">
        <v>20059</v>
      </c>
      <c r="B85" s="17">
        <v>108892</v>
      </c>
      <c r="C85" s="20">
        <v>1.28</v>
      </c>
    </row>
    <row r="86" spans="1:3">
      <c r="A86" s="1">
        <v>20090</v>
      </c>
      <c r="B86" s="17">
        <v>109059</v>
      </c>
      <c r="C86" s="20">
        <v>1.39</v>
      </c>
    </row>
    <row r="87" spans="1:3">
      <c r="A87" s="1">
        <v>20121</v>
      </c>
      <c r="B87" s="17">
        <v>109078</v>
      </c>
      <c r="C87" s="20">
        <v>1.29</v>
      </c>
    </row>
    <row r="88" spans="1:3">
      <c r="A88" s="1">
        <v>20149</v>
      </c>
      <c r="B88" s="17">
        <v>109254</v>
      </c>
      <c r="C88" s="20">
        <v>1.35</v>
      </c>
    </row>
    <row r="89" spans="1:3">
      <c r="A89" s="1">
        <v>20180</v>
      </c>
      <c r="B89" s="17">
        <v>109377</v>
      </c>
      <c r="C89" s="20">
        <v>1.43</v>
      </c>
    </row>
    <row r="90" spans="1:3">
      <c r="A90" s="1">
        <v>20210</v>
      </c>
      <c r="B90" s="17">
        <v>109544</v>
      </c>
      <c r="C90" s="20">
        <v>1.43</v>
      </c>
    </row>
    <row r="91" spans="1:3">
      <c r="A91" s="1">
        <v>20241</v>
      </c>
      <c r="B91" s="17">
        <v>109680</v>
      </c>
      <c r="C91" s="20">
        <v>1.64</v>
      </c>
    </row>
    <row r="92" spans="1:3">
      <c r="A92" s="1">
        <v>20271</v>
      </c>
      <c r="B92" s="17">
        <v>109792</v>
      </c>
      <c r="C92" s="20">
        <v>1.68</v>
      </c>
    </row>
    <row r="93" spans="1:3">
      <c r="A93" s="1">
        <v>20302</v>
      </c>
      <c r="B93" s="17">
        <v>109882</v>
      </c>
      <c r="C93" s="20">
        <v>1.96</v>
      </c>
    </row>
    <row r="94" spans="1:3">
      <c r="A94" s="1">
        <v>20333</v>
      </c>
      <c r="B94" s="17">
        <v>109977</v>
      </c>
      <c r="C94" s="20">
        <v>2.1800000000000002</v>
      </c>
    </row>
    <row r="95" spans="1:3">
      <c r="A95" s="1">
        <v>20363</v>
      </c>
      <c r="B95" s="17">
        <v>110085</v>
      </c>
      <c r="C95" s="20">
        <v>2.2400000000000002</v>
      </c>
    </row>
    <row r="96" spans="1:3">
      <c r="A96" s="1">
        <v>20394</v>
      </c>
      <c r="B96" s="17">
        <v>110177</v>
      </c>
      <c r="C96" s="20">
        <v>2.35</v>
      </c>
    </row>
    <row r="97" spans="1:3">
      <c r="A97" s="1">
        <v>20424</v>
      </c>
      <c r="B97" s="17">
        <v>110296</v>
      </c>
      <c r="C97" s="20">
        <v>2.48</v>
      </c>
    </row>
    <row r="98" spans="1:3">
      <c r="A98" s="1">
        <v>20455</v>
      </c>
      <c r="B98" s="17">
        <v>110390</v>
      </c>
      <c r="C98" s="20">
        <v>2.4500000000000002</v>
      </c>
    </row>
    <row r="99" spans="1:3">
      <c r="A99" s="1">
        <v>20486</v>
      </c>
      <c r="B99" s="17">
        <v>110478</v>
      </c>
      <c r="C99" s="20">
        <v>2.5</v>
      </c>
    </row>
    <row r="100" spans="1:3">
      <c r="A100" s="1">
        <v>20515</v>
      </c>
      <c r="B100" s="17">
        <v>110582</v>
      </c>
      <c r="C100" s="20">
        <v>2.5</v>
      </c>
    </row>
    <row r="101" spans="1:3">
      <c r="A101" s="1">
        <v>20546</v>
      </c>
      <c r="B101" s="17">
        <v>110650</v>
      </c>
      <c r="C101" s="20">
        <v>2.62</v>
      </c>
    </row>
    <row r="102" spans="1:3">
      <c r="A102" s="1">
        <v>20576</v>
      </c>
      <c r="B102" s="17">
        <v>110810</v>
      </c>
      <c r="C102" s="20">
        <v>2.75</v>
      </c>
    </row>
    <row r="103" spans="1:3">
      <c r="A103" s="1">
        <v>20607</v>
      </c>
      <c r="B103" s="17">
        <v>110903</v>
      </c>
      <c r="C103" s="20">
        <v>2.71</v>
      </c>
    </row>
    <row r="104" spans="1:3">
      <c r="A104" s="1">
        <v>20637</v>
      </c>
      <c r="B104" s="17">
        <v>111019</v>
      </c>
      <c r="C104" s="20">
        <v>2.75</v>
      </c>
    </row>
    <row r="105" spans="1:3">
      <c r="A105" s="1">
        <v>20668</v>
      </c>
      <c r="B105" s="17">
        <v>111099</v>
      </c>
      <c r="C105" s="20">
        <v>2.73</v>
      </c>
    </row>
    <row r="106" spans="1:3">
      <c r="A106" s="1">
        <v>20699</v>
      </c>
      <c r="B106" s="17">
        <v>111222</v>
      </c>
      <c r="C106" s="20">
        <v>2.95</v>
      </c>
    </row>
    <row r="107" spans="1:3">
      <c r="A107" s="1">
        <v>20729</v>
      </c>
      <c r="B107" s="17">
        <v>111335</v>
      </c>
      <c r="C107" s="20">
        <v>2.96</v>
      </c>
    </row>
    <row r="108" spans="1:3">
      <c r="A108" s="1">
        <v>20760</v>
      </c>
      <c r="B108" s="17">
        <v>111432</v>
      </c>
      <c r="C108" s="20">
        <v>2.88</v>
      </c>
    </row>
    <row r="109" spans="1:3">
      <c r="A109" s="1">
        <v>20790</v>
      </c>
      <c r="B109" s="17">
        <v>111526</v>
      </c>
      <c r="C109" s="20">
        <v>2.94</v>
      </c>
    </row>
    <row r="110" spans="1:3">
      <c r="A110" s="1">
        <v>20821</v>
      </c>
      <c r="B110" s="17">
        <v>111626</v>
      </c>
      <c r="C110" s="20">
        <v>2.84</v>
      </c>
    </row>
    <row r="111" spans="1:3">
      <c r="A111" s="1">
        <v>20852</v>
      </c>
      <c r="B111" s="17">
        <v>111711</v>
      </c>
      <c r="C111" s="20">
        <v>3</v>
      </c>
    </row>
    <row r="112" spans="1:3">
      <c r="A112" s="1">
        <v>20880</v>
      </c>
      <c r="B112" s="17">
        <v>111824</v>
      </c>
      <c r="C112" s="20">
        <v>2.96</v>
      </c>
    </row>
    <row r="113" spans="1:3">
      <c r="A113" s="1">
        <v>20911</v>
      </c>
      <c r="B113" s="17">
        <v>111933</v>
      </c>
      <c r="C113" s="20">
        <v>3</v>
      </c>
    </row>
    <row r="114" spans="1:3">
      <c r="A114" s="1">
        <v>20941</v>
      </c>
      <c r="B114" s="17">
        <v>112031</v>
      </c>
      <c r="C114" s="20">
        <v>3</v>
      </c>
    </row>
    <row r="115" spans="1:3">
      <c r="A115" s="1">
        <v>20972</v>
      </c>
      <c r="B115" s="17">
        <v>112172</v>
      </c>
      <c r="C115" s="20">
        <v>3</v>
      </c>
    </row>
    <row r="116" spans="1:3">
      <c r="A116" s="1">
        <v>21002</v>
      </c>
      <c r="B116" s="17">
        <v>112317</v>
      </c>
      <c r="C116" s="20">
        <v>2.99</v>
      </c>
    </row>
    <row r="117" spans="1:3">
      <c r="A117" s="1">
        <v>21033</v>
      </c>
      <c r="B117" s="17">
        <v>112421</v>
      </c>
      <c r="C117" s="20">
        <v>3.24</v>
      </c>
    </row>
    <row r="118" spans="1:3">
      <c r="A118" s="1">
        <v>21064</v>
      </c>
      <c r="B118" s="17">
        <v>112554</v>
      </c>
      <c r="C118" s="20">
        <v>3.47</v>
      </c>
    </row>
    <row r="119" spans="1:3">
      <c r="A119" s="1">
        <v>21094</v>
      </c>
      <c r="B119" s="17">
        <v>112710</v>
      </c>
      <c r="C119" s="20">
        <v>3.5</v>
      </c>
    </row>
    <row r="120" spans="1:3">
      <c r="A120" s="1">
        <v>21125</v>
      </c>
      <c r="B120" s="17">
        <v>112874</v>
      </c>
      <c r="C120" s="20">
        <v>3.28</v>
      </c>
    </row>
    <row r="121" spans="1:3">
      <c r="A121" s="1">
        <v>21155</v>
      </c>
      <c r="B121" s="17">
        <v>113013</v>
      </c>
      <c r="C121" s="20">
        <v>2.98</v>
      </c>
    </row>
    <row r="122" spans="1:3">
      <c r="A122" s="1">
        <v>21186</v>
      </c>
      <c r="B122" s="17">
        <v>113138</v>
      </c>
      <c r="C122" s="20">
        <v>2.72</v>
      </c>
    </row>
    <row r="123" spans="1:3">
      <c r="A123" s="1">
        <v>21217</v>
      </c>
      <c r="B123" s="17">
        <v>113234</v>
      </c>
      <c r="C123" s="20">
        <v>1.67</v>
      </c>
    </row>
    <row r="124" spans="1:3">
      <c r="A124" s="1">
        <v>21245</v>
      </c>
      <c r="B124" s="17">
        <v>113337</v>
      </c>
      <c r="C124" s="20">
        <v>1.2</v>
      </c>
    </row>
    <row r="125" spans="1:3">
      <c r="A125" s="1">
        <v>21276</v>
      </c>
      <c r="B125" s="17">
        <v>113415</v>
      </c>
      <c r="C125" s="20">
        <v>1.26</v>
      </c>
    </row>
    <row r="126" spans="1:3">
      <c r="A126" s="1">
        <v>21306</v>
      </c>
      <c r="B126" s="17">
        <v>113534</v>
      </c>
      <c r="C126" s="20">
        <v>0.63</v>
      </c>
    </row>
    <row r="127" spans="1:3">
      <c r="A127" s="1">
        <v>21337</v>
      </c>
      <c r="B127" s="17">
        <v>113647</v>
      </c>
      <c r="C127" s="20">
        <v>0.93</v>
      </c>
    </row>
    <row r="128" spans="1:3">
      <c r="A128" s="1">
        <v>21367</v>
      </c>
      <c r="B128" s="17">
        <v>113727</v>
      </c>
      <c r="C128" s="20">
        <v>0.68</v>
      </c>
    </row>
    <row r="129" spans="1:5">
      <c r="A129" s="1">
        <v>21398</v>
      </c>
      <c r="B129" s="17">
        <v>113835</v>
      </c>
      <c r="C129" s="20">
        <v>1.53</v>
      </c>
    </row>
    <row r="130" spans="1:5">
      <c r="A130" s="1">
        <v>21429</v>
      </c>
      <c r="B130" s="17">
        <v>113977</v>
      </c>
      <c r="C130" s="20">
        <v>1.76</v>
      </c>
    </row>
    <row r="131" spans="1:5">
      <c r="A131" s="1">
        <v>21459</v>
      </c>
      <c r="B131" s="17">
        <v>114138</v>
      </c>
      <c r="C131" s="20">
        <v>1.8</v>
      </c>
    </row>
    <row r="132" spans="1:5">
      <c r="A132" s="1">
        <v>21490</v>
      </c>
      <c r="B132" s="17">
        <v>114283</v>
      </c>
      <c r="C132" s="20">
        <v>2.27</v>
      </c>
    </row>
    <row r="133" spans="1:5">
      <c r="A133" s="1">
        <v>21520</v>
      </c>
      <c r="B133" s="17">
        <v>114429</v>
      </c>
      <c r="C133" s="20">
        <v>2.42</v>
      </c>
    </row>
    <row r="134" spans="1:5">
      <c r="A134" s="1">
        <v>21551</v>
      </c>
      <c r="B134" s="17">
        <v>114582</v>
      </c>
      <c r="C134" s="20">
        <v>2.48</v>
      </c>
      <c r="D134" s="3">
        <v>286.60000000000002</v>
      </c>
      <c r="E134" s="21">
        <v>274.89999999999998</v>
      </c>
    </row>
    <row r="135" spans="1:5">
      <c r="A135" s="1">
        <v>21582</v>
      </c>
      <c r="B135" s="17">
        <v>114712</v>
      </c>
      <c r="C135" s="20">
        <v>2.4300000000000002</v>
      </c>
      <c r="D135" s="3">
        <v>287.7</v>
      </c>
      <c r="E135" s="21">
        <v>276</v>
      </c>
    </row>
    <row r="136" spans="1:5">
      <c r="A136" s="1">
        <v>21610</v>
      </c>
      <c r="B136" s="17">
        <v>114849</v>
      </c>
      <c r="C136" s="20">
        <v>2.8</v>
      </c>
      <c r="D136" s="3">
        <v>289.2</v>
      </c>
      <c r="E136" s="21">
        <v>277.39999999999998</v>
      </c>
    </row>
    <row r="137" spans="1:5">
      <c r="A137" s="1">
        <v>21641</v>
      </c>
      <c r="B137" s="17">
        <v>114986</v>
      </c>
      <c r="C137" s="20">
        <v>2.96</v>
      </c>
      <c r="D137" s="3">
        <v>290.10000000000002</v>
      </c>
      <c r="E137" s="21">
        <v>278.10000000000002</v>
      </c>
    </row>
    <row r="138" spans="1:5">
      <c r="A138" s="1">
        <v>21671</v>
      </c>
      <c r="B138" s="17">
        <v>115144</v>
      </c>
      <c r="C138" s="20">
        <v>2.9</v>
      </c>
      <c r="D138" s="3">
        <v>292.2</v>
      </c>
      <c r="E138" s="21">
        <v>280.10000000000002</v>
      </c>
    </row>
    <row r="139" spans="1:5">
      <c r="A139" s="1">
        <v>21702</v>
      </c>
      <c r="B139" s="17">
        <v>115287</v>
      </c>
      <c r="C139" s="20">
        <v>3.39</v>
      </c>
      <c r="D139" s="3">
        <v>294.10000000000002</v>
      </c>
      <c r="E139" s="21">
        <v>281.89999999999998</v>
      </c>
    </row>
    <row r="140" spans="1:5">
      <c r="A140" s="1">
        <v>21732</v>
      </c>
      <c r="B140" s="17">
        <v>115429</v>
      </c>
      <c r="C140" s="20">
        <v>3.47</v>
      </c>
      <c r="D140" s="3">
        <v>295.2</v>
      </c>
      <c r="E140" s="21">
        <v>283.10000000000002</v>
      </c>
    </row>
    <row r="141" spans="1:5">
      <c r="A141" s="1">
        <v>21763</v>
      </c>
      <c r="B141" s="17">
        <v>115555</v>
      </c>
      <c r="C141" s="20">
        <v>3.5</v>
      </c>
      <c r="D141" s="3">
        <v>296.39999999999998</v>
      </c>
      <c r="E141" s="21">
        <v>284.2</v>
      </c>
    </row>
    <row r="142" spans="1:5">
      <c r="A142" s="1">
        <v>21794</v>
      </c>
      <c r="B142" s="17">
        <v>115668</v>
      </c>
      <c r="C142" s="20">
        <v>3.76</v>
      </c>
      <c r="D142" s="3">
        <v>296.7</v>
      </c>
      <c r="E142" s="21">
        <v>284.3</v>
      </c>
    </row>
    <row r="143" spans="1:5">
      <c r="A143" s="1">
        <v>21824</v>
      </c>
      <c r="B143" s="17">
        <v>115798</v>
      </c>
      <c r="C143" s="20">
        <v>3.98</v>
      </c>
      <c r="D143" s="3">
        <v>296.5</v>
      </c>
      <c r="E143" s="21">
        <v>284.2</v>
      </c>
    </row>
    <row r="144" spans="1:5">
      <c r="A144" s="1">
        <v>21855</v>
      </c>
      <c r="B144" s="17">
        <v>115916</v>
      </c>
      <c r="C144" s="20">
        <v>4</v>
      </c>
      <c r="D144" s="3">
        <v>297.10000000000002</v>
      </c>
      <c r="E144" s="21">
        <v>285.39999999999998</v>
      </c>
    </row>
    <row r="145" spans="1:5">
      <c r="A145" s="1">
        <v>21885</v>
      </c>
      <c r="B145" s="17">
        <v>116040</v>
      </c>
      <c r="C145" s="20">
        <v>3.99</v>
      </c>
      <c r="D145" s="3">
        <v>297.8</v>
      </c>
      <c r="E145" s="21">
        <v>286.39999999999998</v>
      </c>
    </row>
    <row r="146" spans="1:5">
      <c r="A146" s="1">
        <v>21916</v>
      </c>
      <c r="B146" s="17">
        <v>116594</v>
      </c>
      <c r="C146" s="20">
        <v>3.99</v>
      </c>
      <c r="D146" s="3">
        <v>298.2</v>
      </c>
      <c r="E146" s="21">
        <v>286.7</v>
      </c>
    </row>
    <row r="147" spans="1:5">
      <c r="A147" s="1">
        <v>21947</v>
      </c>
      <c r="B147" s="17">
        <v>116702</v>
      </c>
      <c r="C147" s="20">
        <v>3.97</v>
      </c>
      <c r="D147" s="3">
        <v>298.5</v>
      </c>
      <c r="E147" s="21">
        <v>287</v>
      </c>
    </row>
    <row r="148" spans="1:5">
      <c r="A148" s="1">
        <v>21976</v>
      </c>
      <c r="B148" s="17">
        <v>116827</v>
      </c>
      <c r="C148" s="20">
        <v>3.84</v>
      </c>
      <c r="D148" s="3">
        <v>299.39999999999998</v>
      </c>
      <c r="E148" s="21">
        <v>287.8</v>
      </c>
    </row>
    <row r="149" spans="1:5">
      <c r="A149" s="1">
        <v>22007</v>
      </c>
      <c r="B149" s="17">
        <v>116910</v>
      </c>
      <c r="C149" s="20">
        <v>3.92</v>
      </c>
      <c r="D149" s="3">
        <v>300.10000000000002</v>
      </c>
      <c r="E149" s="21">
        <v>288.3</v>
      </c>
    </row>
    <row r="150" spans="1:5">
      <c r="A150" s="1">
        <v>22037</v>
      </c>
      <c r="B150" s="17">
        <v>117033</v>
      </c>
      <c r="C150" s="20">
        <v>3.85</v>
      </c>
      <c r="D150" s="3">
        <v>300.89999999999998</v>
      </c>
      <c r="E150" s="21">
        <v>289.10000000000002</v>
      </c>
    </row>
    <row r="151" spans="1:5">
      <c r="A151" s="1">
        <v>22068</v>
      </c>
      <c r="B151" s="17">
        <v>117167</v>
      </c>
      <c r="C151" s="20">
        <v>3.32</v>
      </c>
      <c r="D151" s="3">
        <v>302.3</v>
      </c>
      <c r="E151" s="21">
        <v>290.2</v>
      </c>
    </row>
    <row r="152" spans="1:5">
      <c r="A152" s="1">
        <v>22098</v>
      </c>
      <c r="B152" s="17">
        <v>117281</v>
      </c>
      <c r="C152" s="20">
        <v>3.23</v>
      </c>
      <c r="D152" s="3">
        <v>304.10000000000002</v>
      </c>
      <c r="E152" s="21">
        <v>291.7</v>
      </c>
    </row>
    <row r="153" spans="1:5">
      <c r="A153" s="1">
        <v>22129</v>
      </c>
      <c r="B153" s="17">
        <v>117431</v>
      </c>
      <c r="C153" s="20">
        <v>2.98</v>
      </c>
      <c r="D153" s="3">
        <v>306.89999999999998</v>
      </c>
      <c r="E153" s="21">
        <v>294.2</v>
      </c>
    </row>
    <row r="154" spans="1:5">
      <c r="A154" s="1">
        <v>22160</v>
      </c>
      <c r="B154" s="17">
        <v>117521</v>
      </c>
      <c r="C154" s="20">
        <v>2.6</v>
      </c>
      <c r="D154" s="3">
        <v>308.39999999999998</v>
      </c>
      <c r="E154" s="21">
        <v>295.5</v>
      </c>
    </row>
    <row r="155" spans="1:5">
      <c r="A155" s="1">
        <v>22190</v>
      </c>
      <c r="B155" s="17">
        <v>117643</v>
      </c>
      <c r="C155" s="20">
        <v>2.4700000000000002</v>
      </c>
      <c r="D155" s="3">
        <v>309.5</v>
      </c>
      <c r="E155" s="21">
        <v>296.39999999999998</v>
      </c>
    </row>
    <row r="156" spans="1:5">
      <c r="A156" s="1">
        <v>22221</v>
      </c>
      <c r="B156" s="17">
        <v>117829</v>
      </c>
      <c r="C156" s="20">
        <v>2.44</v>
      </c>
      <c r="D156" s="3">
        <v>310.89999999999998</v>
      </c>
      <c r="E156" s="21">
        <v>298.2</v>
      </c>
    </row>
    <row r="157" spans="1:5">
      <c r="A157" s="1">
        <v>22251</v>
      </c>
      <c r="B157" s="17">
        <v>118001</v>
      </c>
      <c r="C157" s="20">
        <v>1.98</v>
      </c>
      <c r="D157" s="3">
        <v>312.39999999999998</v>
      </c>
      <c r="E157" s="21">
        <v>299.89999999999998</v>
      </c>
    </row>
    <row r="158" spans="1:5">
      <c r="A158" s="1">
        <v>22282</v>
      </c>
      <c r="B158" s="17">
        <v>118155</v>
      </c>
      <c r="C158" s="20">
        <v>1.45</v>
      </c>
      <c r="D158" s="3">
        <v>314.10000000000002</v>
      </c>
      <c r="E158" s="21">
        <v>301.3</v>
      </c>
    </row>
    <row r="159" spans="1:5">
      <c r="A159" s="1">
        <v>22313</v>
      </c>
      <c r="B159" s="17">
        <v>118250</v>
      </c>
      <c r="C159" s="20">
        <v>2.54</v>
      </c>
      <c r="D159" s="3">
        <v>316.5</v>
      </c>
      <c r="E159" s="21">
        <v>303.39999999999998</v>
      </c>
    </row>
    <row r="160" spans="1:5">
      <c r="A160" s="1">
        <v>22341</v>
      </c>
      <c r="B160" s="17">
        <v>118358</v>
      </c>
      <c r="C160" s="20">
        <v>2.02</v>
      </c>
      <c r="D160" s="3">
        <v>318.3</v>
      </c>
      <c r="E160" s="21">
        <v>305.2</v>
      </c>
    </row>
    <row r="161" spans="1:5">
      <c r="A161" s="1">
        <v>22372</v>
      </c>
      <c r="B161" s="17">
        <v>118503</v>
      </c>
      <c r="C161" s="20">
        <v>1.49</v>
      </c>
      <c r="D161" s="3">
        <v>319.89999999999998</v>
      </c>
      <c r="E161" s="21">
        <v>306.5</v>
      </c>
    </row>
    <row r="162" spans="1:5">
      <c r="A162" s="1">
        <v>22402</v>
      </c>
      <c r="B162" s="17">
        <v>118638</v>
      </c>
      <c r="C162" s="20">
        <v>1.98</v>
      </c>
      <c r="D162" s="3">
        <v>322.2</v>
      </c>
      <c r="E162" s="21">
        <v>308.2</v>
      </c>
    </row>
    <row r="163" spans="1:5">
      <c r="A163" s="1">
        <v>22433</v>
      </c>
      <c r="B163" s="17">
        <v>118767</v>
      </c>
      <c r="C163" s="20">
        <v>1.73</v>
      </c>
      <c r="D163" s="3">
        <v>324.3</v>
      </c>
      <c r="E163" s="21">
        <v>309.89999999999998</v>
      </c>
    </row>
    <row r="164" spans="1:5">
      <c r="A164" s="1">
        <v>22463</v>
      </c>
      <c r="B164" s="17">
        <v>118889</v>
      </c>
      <c r="C164" s="20">
        <v>1.17</v>
      </c>
      <c r="D164" s="3">
        <v>325.60000000000002</v>
      </c>
      <c r="E164" s="21">
        <v>310.89999999999998</v>
      </c>
    </row>
    <row r="165" spans="1:5">
      <c r="A165" s="1">
        <v>22494</v>
      </c>
      <c r="B165" s="17">
        <v>119006</v>
      </c>
      <c r="C165" s="20">
        <v>2</v>
      </c>
      <c r="D165" s="3">
        <v>327.60000000000002</v>
      </c>
      <c r="E165" s="21">
        <v>312.60000000000002</v>
      </c>
    </row>
    <row r="166" spans="1:5">
      <c r="A166" s="1">
        <v>22525</v>
      </c>
      <c r="B166" s="17">
        <v>119107</v>
      </c>
      <c r="C166" s="20">
        <v>1.88</v>
      </c>
      <c r="D166" s="3">
        <v>329.5</v>
      </c>
      <c r="E166" s="21">
        <v>314.10000000000002</v>
      </c>
    </row>
    <row r="167" spans="1:5">
      <c r="A167" s="1">
        <v>22555</v>
      </c>
      <c r="B167" s="17">
        <v>119202</v>
      </c>
      <c r="C167" s="20">
        <v>2.2599999999999998</v>
      </c>
      <c r="D167" s="3">
        <v>331.1</v>
      </c>
      <c r="E167" s="21">
        <v>315.60000000000002</v>
      </c>
    </row>
    <row r="168" spans="1:5">
      <c r="A168" s="1">
        <v>22586</v>
      </c>
      <c r="B168" s="17">
        <v>119153</v>
      </c>
      <c r="C168" s="20">
        <v>2.61</v>
      </c>
      <c r="D168" s="3">
        <v>333.4</v>
      </c>
      <c r="E168" s="21">
        <v>318.5</v>
      </c>
    </row>
    <row r="169" spans="1:5">
      <c r="A169" s="1">
        <v>22616</v>
      </c>
      <c r="B169" s="17">
        <v>119214</v>
      </c>
      <c r="C169" s="20">
        <v>2.33</v>
      </c>
      <c r="D169" s="3">
        <v>335.5</v>
      </c>
      <c r="E169" s="21">
        <v>320.7</v>
      </c>
    </row>
    <row r="170" spans="1:5">
      <c r="A170" s="1">
        <v>22647</v>
      </c>
      <c r="B170" s="17">
        <v>119300</v>
      </c>
      <c r="C170" s="20">
        <v>2.15</v>
      </c>
      <c r="D170" s="3">
        <v>337.5</v>
      </c>
      <c r="E170" s="21">
        <v>321.89999999999998</v>
      </c>
    </row>
    <row r="171" spans="1:5">
      <c r="A171" s="1">
        <v>22678</v>
      </c>
      <c r="B171" s="17">
        <v>119360</v>
      </c>
      <c r="C171" s="20">
        <v>2.37</v>
      </c>
      <c r="D171" s="3">
        <v>340.1</v>
      </c>
      <c r="E171" s="21">
        <v>323.60000000000002</v>
      </c>
    </row>
    <row r="172" spans="1:5">
      <c r="A172" s="1">
        <v>22706</v>
      </c>
      <c r="B172" s="17">
        <v>119476</v>
      </c>
      <c r="C172" s="20">
        <v>2.85</v>
      </c>
      <c r="D172" s="3">
        <v>343.1</v>
      </c>
      <c r="E172" s="21">
        <v>325.7</v>
      </c>
    </row>
    <row r="173" spans="1:5">
      <c r="A173" s="1">
        <v>22737</v>
      </c>
      <c r="B173" s="17">
        <v>119702</v>
      </c>
      <c r="C173" s="20">
        <v>2.78</v>
      </c>
      <c r="D173" s="3">
        <v>345.5</v>
      </c>
      <c r="E173" s="21">
        <v>327.39999999999998</v>
      </c>
    </row>
    <row r="174" spans="1:5">
      <c r="A174" s="1">
        <v>22767</v>
      </c>
      <c r="B174" s="17">
        <v>119813</v>
      </c>
      <c r="C174" s="20">
        <v>2.36</v>
      </c>
      <c r="D174" s="3">
        <v>347.5</v>
      </c>
      <c r="E174" s="21">
        <v>329.3</v>
      </c>
    </row>
    <row r="175" spans="1:5">
      <c r="A175" s="1">
        <v>22798</v>
      </c>
      <c r="B175" s="17">
        <v>119943</v>
      </c>
      <c r="C175" s="20">
        <v>2.68</v>
      </c>
      <c r="D175" s="3">
        <v>349.3</v>
      </c>
      <c r="E175" s="21">
        <v>330.7</v>
      </c>
    </row>
    <row r="176" spans="1:5">
      <c r="A176" s="1">
        <v>22828</v>
      </c>
      <c r="B176" s="17">
        <v>120128</v>
      </c>
      <c r="C176" s="20">
        <v>2.71</v>
      </c>
      <c r="D176" s="3">
        <v>350.8</v>
      </c>
      <c r="E176" s="21">
        <v>331.9</v>
      </c>
    </row>
    <row r="177" spans="1:5">
      <c r="A177" s="1">
        <v>22859</v>
      </c>
      <c r="B177" s="17">
        <v>120323</v>
      </c>
      <c r="C177" s="20">
        <v>2.93</v>
      </c>
      <c r="D177" s="3">
        <v>352.8</v>
      </c>
      <c r="E177" s="21">
        <v>333.6</v>
      </c>
    </row>
    <row r="178" spans="1:5">
      <c r="A178" s="1">
        <v>22890</v>
      </c>
      <c r="B178" s="17">
        <v>120653</v>
      </c>
      <c r="C178" s="20">
        <v>2.9</v>
      </c>
      <c r="D178" s="3">
        <v>354.9</v>
      </c>
      <c r="E178" s="21">
        <v>335.1</v>
      </c>
    </row>
    <row r="179" spans="1:5">
      <c r="A179" s="1">
        <v>22920</v>
      </c>
      <c r="B179" s="17">
        <v>120856</v>
      </c>
      <c r="C179" s="20">
        <v>2.9</v>
      </c>
      <c r="D179" s="3">
        <v>357.2</v>
      </c>
      <c r="E179" s="21">
        <v>337</v>
      </c>
    </row>
    <row r="180" spans="1:5">
      <c r="A180" s="1">
        <v>22951</v>
      </c>
      <c r="B180" s="17">
        <v>121045</v>
      </c>
      <c r="C180" s="20">
        <v>2.94</v>
      </c>
      <c r="D180" s="3">
        <v>359.8</v>
      </c>
      <c r="E180" s="21">
        <v>340</v>
      </c>
    </row>
    <row r="181" spans="1:5">
      <c r="A181" s="1">
        <v>22981</v>
      </c>
      <c r="B181" s="17">
        <v>121236</v>
      </c>
      <c r="C181" s="20">
        <v>2.93</v>
      </c>
      <c r="D181" s="3">
        <v>362.7</v>
      </c>
      <c r="E181" s="21">
        <v>342.6</v>
      </c>
    </row>
    <row r="182" spans="1:5">
      <c r="A182" s="1">
        <v>23012</v>
      </c>
      <c r="B182" s="17">
        <v>121463</v>
      </c>
      <c r="C182" s="20">
        <v>2.92</v>
      </c>
      <c r="D182" s="3">
        <v>365.2</v>
      </c>
      <c r="E182" s="21">
        <v>344.6</v>
      </c>
    </row>
    <row r="183" spans="1:5">
      <c r="A183" s="1">
        <v>23043</v>
      </c>
      <c r="B183" s="17">
        <v>121633</v>
      </c>
      <c r="C183" s="20">
        <v>3</v>
      </c>
      <c r="D183" s="3">
        <v>367.9</v>
      </c>
      <c r="E183" s="21">
        <v>347</v>
      </c>
    </row>
    <row r="184" spans="1:5">
      <c r="A184" s="1">
        <v>23071</v>
      </c>
      <c r="B184" s="17">
        <v>121824</v>
      </c>
      <c r="C184" s="20">
        <v>2.98</v>
      </c>
      <c r="D184" s="3">
        <v>370.7</v>
      </c>
      <c r="E184" s="21">
        <v>349.3</v>
      </c>
    </row>
    <row r="185" spans="1:5">
      <c r="A185" s="1">
        <v>23102</v>
      </c>
      <c r="B185" s="17">
        <v>121986</v>
      </c>
      <c r="C185" s="20">
        <v>2.9</v>
      </c>
      <c r="D185" s="3">
        <v>373.3</v>
      </c>
      <c r="E185" s="21">
        <v>351.3</v>
      </c>
    </row>
    <row r="186" spans="1:5">
      <c r="A186" s="1">
        <v>23132</v>
      </c>
      <c r="B186" s="17">
        <v>122162</v>
      </c>
      <c r="C186" s="20">
        <v>3</v>
      </c>
      <c r="D186" s="3">
        <v>376.1</v>
      </c>
      <c r="E186" s="21">
        <v>353.7</v>
      </c>
    </row>
    <row r="187" spans="1:5">
      <c r="A187" s="1">
        <v>23163</v>
      </c>
      <c r="B187" s="17">
        <v>122352</v>
      </c>
      <c r="C187" s="20">
        <v>2.99</v>
      </c>
      <c r="D187" s="3">
        <v>378.4</v>
      </c>
      <c r="E187" s="21">
        <v>355.6</v>
      </c>
    </row>
    <row r="188" spans="1:5">
      <c r="A188" s="1">
        <v>23193</v>
      </c>
      <c r="B188" s="17">
        <v>122521</v>
      </c>
      <c r="C188" s="20">
        <v>3.02</v>
      </c>
      <c r="D188" s="3">
        <v>381.1</v>
      </c>
      <c r="E188" s="21">
        <v>357.9</v>
      </c>
    </row>
    <row r="189" spans="1:5">
      <c r="A189" s="1">
        <v>23224</v>
      </c>
      <c r="B189" s="17">
        <v>122667</v>
      </c>
      <c r="C189" s="20">
        <v>3.49</v>
      </c>
      <c r="D189" s="3">
        <v>383.6</v>
      </c>
      <c r="E189" s="21">
        <v>359.6</v>
      </c>
    </row>
    <row r="190" spans="1:5">
      <c r="A190" s="1">
        <v>23255</v>
      </c>
      <c r="B190" s="17">
        <v>122821</v>
      </c>
      <c r="C190" s="20">
        <v>3.48</v>
      </c>
      <c r="D190" s="3">
        <v>386</v>
      </c>
      <c r="E190" s="21">
        <v>361.4</v>
      </c>
    </row>
    <row r="191" spans="1:5">
      <c r="A191" s="1">
        <v>23285</v>
      </c>
      <c r="B191" s="17">
        <v>123014</v>
      </c>
      <c r="C191" s="20">
        <v>3.5</v>
      </c>
      <c r="D191" s="3">
        <v>388.3</v>
      </c>
      <c r="E191" s="21">
        <v>362.9</v>
      </c>
    </row>
    <row r="192" spans="1:5">
      <c r="A192" s="1">
        <v>23316</v>
      </c>
      <c r="B192" s="17">
        <v>123192</v>
      </c>
      <c r="C192" s="20">
        <v>3.48</v>
      </c>
      <c r="D192" s="3">
        <v>391.5</v>
      </c>
      <c r="E192" s="21">
        <v>366.2</v>
      </c>
    </row>
    <row r="193" spans="1:5">
      <c r="A193" s="1">
        <v>23346</v>
      </c>
      <c r="B193" s="17">
        <v>123360</v>
      </c>
      <c r="C193" s="20">
        <v>3.38</v>
      </c>
      <c r="D193" s="3">
        <v>393.2</v>
      </c>
      <c r="E193" s="21">
        <v>367.7</v>
      </c>
    </row>
    <row r="194" spans="1:5">
      <c r="A194" s="1">
        <v>23377</v>
      </c>
      <c r="B194" s="17">
        <v>123560</v>
      </c>
      <c r="C194" s="20">
        <v>3.48</v>
      </c>
      <c r="D194" s="3">
        <v>395.2</v>
      </c>
      <c r="E194" s="21">
        <v>369.3</v>
      </c>
    </row>
    <row r="195" spans="1:5">
      <c r="A195" s="1">
        <v>23408</v>
      </c>
      <c r="B195" s="17">
        <v>123707</v>
      </c>
      <c r="C195" s="20">
        <v>3.48</v>
      </c>
      <c r="D195" s="3">
        <v>397.6</v>
      </c>
      <c r="E195" s="21">
        <v>371.5</v>
      </c>
    </row>
    <row r="196" spans="1:5">
      <c r="A196" s="1">
        <v>23437</v>
      </c>
      <c r="B196" s="17">
        <v>123857</v>
      </c>
      <c r="C196" s="20">
        <v>3.43</v>
      </c>
      <c r="D196" s="3">
        <v>399.8</v>
      </c>
      <c r="E196" s="21">
        <v>373.4</v>
      </c>
    </row>
    <row r="197" spans="1:5">
      <c r="A197" s="1">
        <v>23468</v>
      </c>
      <c r="B197" s="17">
        <v>124019</v>
      </c>
      <c r="C197" s="20">
        <v>3.47</v>
      </c>
      <c r="D197" s="3">
        <v>401.7</v>
      </c>
      <c r="E197" s="21">
        <v>375.1</v>
      </c>
    </row>
    <row r="198" spans="1:5">
      <c r="A198" s="1">
        <v>23498</v>
      </c>
      <c r="B198" s="17">
        <v>124204</v>
      </c>
      <c r="C198" s="20">
        <v>3.5</v>
      </c>
      <c r="D198" s="3">
        <v>404.2</v>
      </c>
      <c r="E198" s="21">
        <v>377.4</v>
      </c>
    </row>
    <row r="199" spans="1:5">
      <c r="A199" s="1">
        <v>23529</v>
      </c>
      <c r="B199" s="17">
        <v>124386</v>
      </c>
      <c r="C199" s="20">
        <v>3.5</v>
      </c>
      <c r="D199" s="3">
        <v>407.1</v>
      </c>
      <c r="E199" s="21">
        <v>379.8</v>
      </c>
    </row>
    <row r="200" spans="1:5">
      <c r="A200" s="1">
        <v>23559</v>
      </c>
      <c r="B200" s="17">
        <v>124567</v>
      </c>
      <c r="C200" s="20">
        <v>3.42</v>
      </c>
      <c r="D200" s="3">
        <v>410.1</v>
      </c>
      <c r="E200" s="21">
        <v>382.3</v>
      </c>
    </row>
    <row r="201" spans="1:5">
      <c r="A201" s="1">
        <v>23590</v>
      </c>
      <c r="B201" s="17">
        <v>124731</v>
      </c>
      <c r="C201" s="20">
        <v>3.5</v>
      </c>
      <c r="D201" s="3">
        <v>413.4</v>
      </c>
      <c r="E201" s="21">
        <v>385.2</v>
      </c>
    </row>
    <row r="202" spans="1:5">
      <c r="A202" s="1">
        <v>23621</v>
      </c>
      <c r="B202" s="17">
        <v>124920</v>
      </c>
      <c r="C202" s="20">
        <v>3.45</v>
      </c>
      <c r="D202" s="3">
        <v>416.9</v>
      </c>
      <c r="E202" s="21">
        <v>388.2</v>
      </c>
    </row>
    <row r="203" spans="1:5">
      <c r="A203" s="1">
        <v>23651</v>
      </c>
      <c r="B203" s="17">
        <v>125108</v>
      </c>
      <c r="C203" s="20">
        <v>3.36</v>
      </c>
      <c r="D203" s="3">
        <v>419.1</v>
      </c>
      <c r="E203" s="21">
        <v>390.1</v>
      </c>
    </row>
    <row r="204" spans="1:5">
      <c r="A204" s="1">
        <v>23682</v>
      </c>
      <c r="B204" s="17">
        <v>125291</v>
      </c>
      <c r="C204" s="20">
        <v>3.52</v>
      </c>
      <c r="D204" s="3">
        <v>422.1</v>
      </c>
      <c r="E204" s="21">
        <v>393.2</v>
      </c>
    </row>
    <row r="205" spans="1:5">
      <c r="A205" s="1">
        <v>23712</v>
      </c>
      <c r="B205" s="17">
        <v>125468</v>
      </c>
      <c r="C205" s="20">
        <v>3.85</v>
      </c>
      <c r="D205" s="3">
        <v>424.7</v>
      </c>
      <c r="E205" s="21">
        <v>395.5</v>
      </c>
    </row>
    <row r="206" spans="1:5">
      <c r="A206" s="1">
        <v>23743</v>
      </c>
      <c r="B206" s="17">
        <v>125647</v>
      </c>
      <c r="C206" s="20">
        <v>3.9</v>
      </c>
      <c r="D206" s="3">
        <v>427.5</v>
      </c>
      <c r="E206" s="21">
        <v>397.6</v>
      </c>
    </row>
    <row r="207" spans="1:5">
      <c r="A207" s="1">
        <v>23774</v>
      </c>
      <c r="B207" s="17">
        <v>125810</v>
      </c>
      <c r="C207" s="20">
        <v>3.98</v>
      </c>
      <c r="D207" s="3">
        <v>430.4</v>
      </c>
      <c r="E207" s="21">
        <v>399.7</v>
      </c>
    </row>
    <row r="208" spans="1:5">
      <c r="A208" s="1">
        <v>23802</v>
      </c>
      <c r="B208" s="17">
        <v>125985</v>
      </c>
      <c r="C208" s="20">
        <v>4.04</v>
      </c>
      <c r="D208" s="3">
        <v>433.2</v>
      </c>
      <c r="E208" s="21">
        <v>402.1</v>
      </c>
    </row>
    <row r="209" spans="1:5">
      <c r="A209" s="1">
        <v>23833</v>
      </c>
      <c r="B209" s="17">
        <v>126155</v>
      </c>
      <c r="C209" s="20">
        <v>4.09</v>
      </c>
      <c r="D209" s="3">
        <v>435.4</v>
      </c>
      <c r="E209" s="21">
        <v>404</v>
      </c>
    </row>
    <row r="210" spans="1:5">
      <c r="A210" s="1">
        <v>23863</v>
      </c>
      <c r="B210" s="17">
        <v>126320</v>
      </c>
      <c r="C210" s="20">
        <v>4.0999999999999996</v>
      </c>
      <c r="D210" s="3">
        <v>437.1</v>
      </c>
      <c r="E210" s="21">
        <v>405.3</v>
      </c>
    </row>
    <row r="211" spans="1:5">
      <c r="A211" s="1">
        <v>23894</v>
      </c>
      <c r="B211" s="17">
        <v>126499</v>
      </c>
      <c r="C211" s="20">
        <v>4.04</v>
      </c>
      <c r="D211" s="3">
        <v>440.1</v>
      </c>
      <c r="E211" s="21">
        <v>407.9</v>
      </c>
    </row>
    <row r="212" spans="1:5">
      <c r="A212" s="1">
        <v>23924</v>
      </c>
      <c r="B212" s="17">
        <v>126573</v>
      </c>
      <c r="C212" s="20">
        <v>4.09</v>
      </c>
      <c r="D212" s="3">
        <v>442.9</v>
      </c>
      <c r="E212" s="21">
        <v>410.1</v>
      </c>
    </row>
    <row r="213" spans="1:5">
      <c r="A213" s="1">
        <v>23955</v>
      </c>
      <c r="B213" s="17">
        <v>126756</v>
      </c>
      <c r="C213" s="20">
        <v>4.12</v>
      </c>
      <c r="D213" s="3">
        <v>445.8</v>
      </c>
      <c r="E213" s="21">
        <v>412.6</v>
      </c>
    </row>
    <row r="214" spans="1:5">
      <c r="A214" s="1">
        <v>23986</v>
      </c>
      <c r="B214" s="17">
        <v>126906</v>
      </c>
      <c r="C214" s="20">
        <v>4.01</v>
      </c>
      <c r="D214" s="3">
        <v>449.5</v>
      </c>
      <c r="E214" s="21">
        <v>415.7</v>
      </c>
    </row>
    <row r="215" spans="1:5">
      <c r="A215" s="1">
        <v>24016</v>
      </c>
      <c r="B215" s="17">
        <v>127043</v>
      </c>
      <c r="C215" s="20">
        <v>4.08</v>
      </c>
      <c r="D215" s="3">
        <v>452.6</v>
      </c>
      <c r="E215" s="21">
        <v>418.3</v>
      </c>
    </row>
    <row r="216" spans="1:5">
      <c r="A216" s="1">
        <v>24047</v>
      </c>
      <c r="B216" s="17">
        <v>127171</v>
      </c>
      <c r="C216" s="20">
        <v>4.0999999999999996</v>
      </c>
      <c r="D216" s="3">
        <v>455.7</v>
      </c>
      <c r="E216" s="21">
        <v>421.5</v>
      </c>
    </row>
    <row r="217" spans="1:5">
      <c r="A217" s="1">
        <v>24077</v>
      </c>
      <c r="B217" s="17">
        <v>127294</v>
      </c>
      <c r="C217" s="20">
        <v>4.32</v>
      </c>
      <c r="D217" s="3">
        <v>459.2</v>
      </c>
      <c r="E217" s="21">
        <v>424.7</v>
      </c>
    </row>
    <row r="218" spans="1:5">
      <c r="A218" s="1">
        <v>24108</v>
      </c>
      <c r="B218" s="17">
        <v>127394</v>
      </c>
      <c r="C218" s="20">
        <v>4.42</v>
      </c>
      <c r="D218" s="3">
        <v>462</v>
      </c>
      <c r="E218" s="21">
        <v>426.7</v>
      </c>
    </row>
    <row r="219" spans="1:5">
      <c r="A219" s="1">
        <v>24139</v>
      </c>
      <c r="B219" s="17">
        <v>127514</v>
      </c>
      <c r="C219" s="20">
        <v>4.5999999999999996</v>
      </c>
      <c r="D219" s="3">
        <v>464.6</v>
      </c>
      <c r="E219" s="21">
        <v>427.9</v>
      </c>
    </row>
    <row r="220" spans="1:5">
      <c r="A220" s="1">
        <v>24167</v>
      </c>
      <c r="B220" s="17">
        <v>127626</v>
      </c>
      <c r="C220" s="20">
        <v>4.6500000000000004</v>
      </c>
      <c r="D220" s="3">
        <v>467.2</v>
      </c>
      <c r="E220" s="21">
        <v>428.6</v>
      </c>
    </row>
    <row r="221" spans="1:5">
      <c r="A221" s="1">
        <v>24198</v>
      </c>
      <c r="B221" s="17">
        <v>127744</v>
      </c>
      <c r="C221" s="20">
        <v>4.67</v>
      </c>
      <c r="D221" s="3">
        <v>469.3</v>
      </c>
      <c r="E221" s="21">
        <v>427.9</v>
      </c>
    </row>
    <row r="222" spans="1:5">
      <c r="A222" s="1">
        <v>24228</v>
      </c>
      <c r="B222" s="17">
        <v>127879</v>
      </c>
      <c r="C222" s="20">
        <v>4.9000000000000004</v>
      </c>
      <c r="D222" s="3">
        <v>470.1</v>
      </c>
      <c r="E222" s="21">
        <v>426.5</v>
      </c>
    </row>
    <row r="223" spans="1:5">
      <c r="A223" s="1">
        <v>24259</v>
      </c>
      <c r="B223" s="17">
        <v>127983</v>
      </c>
      <c r="C223" s="20">
        <v>5.17</v>
      </c>
      <c r="D223" s="3">
        <v>471.2</v>
      </c>
      <c r="E223" s="21">
        <v>426.3</v>
      </c>
    </row>
    <row r="224" spans="1:5">
      <c r="A224" s="1">
        <v>24289</v>
      </c>
      <c r="B224" s="17">
        <v>128102</v>
      </c>
      <c r="C224" s="20">
        <v>5.3</v>
      </c>
      <c r="D224" s="3">
        <v>470.9</v>
      </c>
      <c r="E224" s="21">
        <v>424.6</v>
      </c>
    </row>
    <row r="225" spans="1:5">
      <c r="A225" s="1">
        <v>24320</v>
      </c>
      <c r="B225" s="17">
        <v>128240</v>
      </c>
      <c r="C225" s="20">
        <v>5.53</v>
      </c>
      <c r="D225" s="3">
        <v>472.6</v>
      </c>
      <c r="E225" s="21">
        <v>424.1</v>
      </c>
    </row>
    <row r="226" spans="1:5">
      <c r="A226" s="1">
        <v>24351</v>
      </c>
      <c r="B226" s="17">
        <v>128359</v>
      </c>
      <c r="C226" s="20">
        <v>5.4</v>
      </c>
      <c r="D226" s="3">
        <v>475.4</v>
      </c>
      <c r="E226" s="21">
        <v>425</v>
      </c>
    </row>
    <row r="227" spans="1:5">
      <c r="A227" s="1">
        <v>24381</v>
      </c>
      <c r="B227" s="17">
        <v>128494</v>
      </c>
      <c r="C227" s="20">
        <v>5.53</v>
      </c>
      <c r="D227" s="3">
        <v>475.7</v>
      </c>
      <c r="E227" s="21">
        <v>423.3</v>
      </c>
    </row>
    <row r="228" spans="1:5">
      <c r="A228" s="1">
        <v>24412</v>
      </c>
      <c r="B228" s="17">
        <v>128627</v>
      </c>
      <c r="C228" s="20">
        <v>5.76</v>
      </c>
      <c r="D228" s="3">
        <v>477.3</v>
      </c>
      <c r="E228" s="21">
        <v>423.9</v>
      </c>
    </row>
    <row r="229" spans="1:5">
      <c r="A229" s="1">
        <v>24442</v>
      </c>
      <c r="B229" s="17">
        <v>128730</v>
      </c>
      <c r="C229" s="20">
        <v>5.4</v>
      </c>
      <c r="D229" s="3">
        <v>480.2</v>
      </c>
      <c r="E229" s="21">
        <v>425.2</v>
      </c>
    </row>
    <row r="230" spans="1:5">
      <c r="A230" s="1">
        <v>24473</v>
      </c>
      <c r="B230" s="17">
        <v>128909</v>
      </c>
      <c r="C230" s="20">
        <v>4.9400000000000004</v>
      </c>
      <c r="D230" s="3">
        <v>481.6</v>
      </c>
      <c r="E230" s="21">
        <v>424.5</v>
      </c>
    </row>
    <row r="231" spans="1:5">
      <c r="A231" s="1">
        <v>24504</v>
      </c>
      <c r="B231" s="17">
        <v>129032</v>
      </c>
      <c r="C231" s="20">
        <v>5</v>
      </c>
      <c r="D231" s="3">
        <v>485.1</v>
      </c>
      <c r="E231" s="21">
        <v>425.8</v>
      </c>
    </row>
    <row r="232" spans="1:5">
      <c r="A232" s="1">
        <v>24532</v>
      </c>
      <c r="B232" s="17">
        <v>129190</v>
      </c>
      <c r="C232" s="20">
        <v>4.53</v>
      </c>
      <c r="D232" s="3">
        <v>489.7</v>
      </c>
      <c r="E232" s="21">
        <v>428.8</v>
      </c>
    </row>
    <row r="233" spans="1:5">
      <c r="A233" s="1">
        <v>24563</v>
      </c>
      <c r="B233" s="17">
        <v>129344</v>
      </c>
      <c r="C233" s="20">
        <v>4.05</v>
      </c>
      <c r="D233" s="3">
        <v>492.1</v>
      </c>
      <c r="E233" s="21">
        <v>429.3</v>
      </c>
    </row>
    <row r="234" spans="1:5">
      <c r="A234" s="1">
        <v>24593</v>
      </c>
      <c r="B234" s="17">
        <v>129515</v>
      </c>
      <c r="C234" s="20">
        <v>3.94</v>
      </c>
      <c r="D234" s="3">
        <v>497.2</v>
      </c>
      <c r="E234" s="21">
        <v>432.4</v>
      </c>
    </row>
    <row r="235" spans="1:5">
      <c r="A235" s="1">
        <v>24624</v>
      </c>
      <c r="B235" s="17">
        <v>129722</v>
      </c>
      <c r="C235" s="20">
        <v>3.98</v>
      </c>
      <c r="D235" s="3">
        <v>502</v>
      </c>
      <c r="E235" s="21">
        <v>435.3</v>
      </c>
    </row>
    <row r="236" spans="1:5">
      <c r="A236" s="1">
        <v>24654</v>
      </c>
      <c r="B236" s="17">
        <v>129918</v>
      </c>
      <c r="C236" s="20">
        <v>3.79</v>
      </c>
      <c r="D236" s="3">
        <v>506.3</v>
      </c>
      <c r="E236" s="21">
        <v>437.6</v>
      </c>
    </row>
    <row r="237" spans="1:5">
      <c r="A237" s="1">
        <v>24685</v>
      </c>
      <c r="B237" s="17">
        <v>130187</v>
      </c>
      <c r="C237" s="20">
        <v>3.9</v>
      </c>
      <c r="D237" s="3">
        <v>510.8</v>
      </c>
      <c r="E237" s="21">
        <v>440.5</v>
      </c>
    </row>
    <row r="238" spans="1:5">
      <c r="A238" s="1">
        <v>24716</v>
      </c>
      <c r="B238" s="17">
        <v>130392</v>
      </c>
      <c r="C238" s="20">
        <v>3.99</v>
      </c>
      <c r="D238" s="3">
        <v>514.70000000000005</v>
      </c>
      <c r="E238" s="21">
        <v>442.7</v>
      </c>
    </row>
    <row r="239" spans="1:5">
      <c r="A239" s="1">
        <v>24746</v>
      </c>
      <c r="B239" s="17">
        <v>130582</v>
      </c>
      <c r="C239" s="20">
        <v>3.88</v>
      </c>
      <c r="D239" s="3">
        <v>518.20000000000005</v>
      </c>
      <c r="E239" s="21">
        <v>444.3</v>
      </c>
    </row>
    <row r="240" spans="1:5">
      <c r="A240" s="1">
        <v>24777</v>
      </c>
      <c r="B240" s="17">
        <v>130754</v>
      </c>
      <c r="C240" s="20">
        <v>4.13</v>
      </c>
      <c r="D240" s="3">
        <v>521.20000000000005</v>
      </c>
      <c r="E240" s="21">
        <v>445.8</v>
      </c>
    </row>
    <row r="241" spans="1:5">
      <c r="A241" s="1">
        <v>24807</v>
      </c>
      <c r="B241" s="17">
        <v>130936</v>
      </c>
      <c r="C241" s="20">
        <v>4.51</v>
      </c>
      <c r="D241" s="3">
        <v>524.79999999999995</v>
      </c>
      <c r="E241" s="21">
        <v>447</v>
      </c>
    </row>
    <row r="242" spans="1:5">
      <c r="A242" s="1">
        <v>24838</v>
      </c>
      <c r="B242" s="17">
        <v>131112</v>
      </c>
      <c r="C242" s="20">
        <v>4.5999999999999996</v>
      </c>
      <c r="D242" s="3">
        <v>527.4</v>
      </c>
      <c r="E242" s="21">
        <v>447.6</v>
      </c>
    </row>
    <row r="243" spans="1:5">
      <c r="A243" s="1">
        <v>24869</v>
      </c>
      <c r="B243" s="17">
        <v>131277</v>
      </c>
      <c r="C243" s="20">
        <v>4.71</v>
      </c>
      <c r="D243" s="3">
        <v>530.4</v>
      </c>
      <c r="E243" s="21">
        <v>448.2</v>
      </c>
    </row>
    <row r="244" spans="1:5">
      <c r="A244" s="1">
        <v>24898</v>
      </c>
      <c r="B244" s="17">
        <v>131412</v>
      </c>
      <c r="C244" s="20">
        <v>5.05</v>
      </c>
      <c r="D244" s="3">
        <v>533.20000000000005</v>
      </c>
      <c r="E244" s="21">
        <v>449.8</v>
      </c>
    </row>
    <row r="245" spans="1:5">
      <c r="A245" s="1">
        <v>24929</v>
      </c>
      <c r="B245" s="17">
        <v>131553</v>
      </c>
      <c r="C245" s="20">
        <v>5.76</v>
      </c>
      <c r="D245" s="3">
        <v>535.70000000000005</v>
      </c>
      <c r="E245" s="21">
        <v>450.8</v>
      </c>
    </row>
    <row r="246" spans="1:5">
      <c r="A246" s="1">
        <v>24959</v>
      </c>
      <c r="B246" s="17">
        <v>131712</v>
      </c>
      <c r="C246" s="20">
        <v>6.11</v>
      </c>
      <c r="D246" s="3">
        <v>538.9</v>
      </c>
      <c r="E246" s="21">
        <v>452.4</v>
      </c>
    </row>
    <row r="247" spans="1:5">
      <c r="A247" s="1">
        <v>24990</v>
      </c>
      <c r="B247" s="17">
        <v>131872</v>
      </c>
      <c r="C247" s="20">
        <v>6.07</v>
      </c>
      <c r="D247" s="3">
        <v>542.6</v>
      </c>
      <c r="E247" s="21">
        <v>454.4</v>
      </c>
    </row>
    <row r="248" spans="1:5">
      <c r="A248" s="1">
        <v>25020</v>
      </c>
      <c r="B248" s="17">
        <v>132053</v>
      </c>
      <c r="C248" s="20">
        <v>6.02</v>
      </c>
      <c r="D248" s="3">
        <v>545.6</v>
      </c>
      <c r="E248" s="21">
        <v>455.1</v>
      </c>
    </row>
    <row r="249" spans="1:5">
      <c r="A249" s="1">
        <v>25051</v>
      </c>
      <c r="B249" s="17">
        <v>132251</v>
      </c>
      <c r="C249" s="20">
        <v>6.03</v>
      </c>
      <c r="D249" s="3">
        <v>549.4</v>
      </c>
      <c r="E249" s="21">
        <v>457.1</v>
      </c>
    </row>
    <row r="250" spans="1:5">
      <c r="A250" s="1">
        <v>25082</v>
      </c>
      <c r="B250" s="17">
        <v>132446</v>
      </c>
      <c r="C250" s="20">
        <v>5.78</v>
      </c>
      <c r="D250" s="3">
        <v>553.6</v>
      </c>
      <c r="E250" s="21">
        <v>459.3</v>
      </c>
    </row>
    <row r="251" spans="1:5">
      <c r="A251" s="1">
        <v>25112</v>
      </c>
      <c r="B251" s="17">
        <v>132617</v>
      </c>
      <c r="C251" s="20">
        <v>5.91</v>
      </c>
      <c r="D251" s="3">
        <v>557.6</v>
      </c>
      <c r="E251" s="21">
        <v>460.7</v>
      </c>
    </row>
    <row r="252" spans="1:5">
      <c r="A252" s="1">
        <v>25143</v>
      </c>
      <c r="B252" s="17">
        <v>132903</v>
      </c>
      <c r="C252" s="20">
        <v>5.82</v>
      </c>
      <c r="D252" s="3">
        <v>562.4</v>
      </c>
      <c r="E252" s="21">
        <v>463.4</v>
      </c>
    </row>
    <row r="253" spans="1:5">
      <c r="A253" s="1">
        <v>25173</v>
      </c>
      <c r="B253" s="17">
        <v>133120</v>
      </c>
      <c r="C253" s="20">
        <v>6.02</v>
      </c>
      <c r="D253" s="3">
        <v>566.79999999999995</v>
      </c>
      <c r="E253" s="21">
        <v>466.3</v>
      </c>
    </row>
    <row r="254" spans="1:5">
      <c r="A254" s="1">
        <v>25204</v>
      </c>
      <c r="B254" s="17">
        <v>133324</v>
      </c>
      <c r="C254" s="20">
        <v>6.3</v>
      </c>
      <c r="D254" s="3">
        <v>569.29999999999995</v>
      </c>
      <c r="E254" s="21">
        <v>467.4</v>
      </c>
    </row>
    <row r="255" spans="1:5">
      <c r="A255" s="1">
        <v>25235</v>
      </c>
      <c r="B255" s="17">
        <v>133465</v>
      </c>
      <c r="C255" s="20">
        <v>6.61</v>
      </c>
      <c r="D255" s="3">
        <v>571.9</v>
      </c>
      <c r="E255" s="21">
        <v>467.5</v>
      </c>
    </row>
    <row r="256" spans="1:5">
      <c r="A256" s="1">
        <v>25263</v>
      </c>
      <c r="B256" s="17">
        <v>133639</v>
      </c>
      <c r="C256" s="20">
        <v>6.79</v>
      </c>
      <c r="D256" s="3">
        <v>574.4</v>
      </c>
      <c r="E256" s="21">
        <v>469</v>
      </c>
    </row>
    <row r="257" spans="1:5">
      <c r="A257" s="1">
        <v>25294</v>
      </c>
      <c r="B257" s="17">
        <v>133821</v>
      </c>
      <c r="C257" s="20">
        <v>7.41</v>
      </c>
      <c r="D257" s="3">
        <v>575.70000000000005</v>
      </c>
      <c r="E257" s="21">
        <v>468.6</v>
      </c>
    </row>
    <row r="258" spans="1:5">
      <c r="A258" s="1">
        <v>25324</v>
      </c>
      <c r="B258" s="17">
        <v>134027</v>
      </c>
      <c r="C258" s="20">
        <v>8.67</v>
      </c>
      <c r="D258" s="3">
        <v>576.5</v>
      </c>
      <c r="E258" s="21">
        <v>468.1</v>
      </c>
    </row>
    <row r="259" spans="1:5">
      <c r="A259" s="1">
        <v>25355</v>
      </c>
      <c r="B259" s="17">
        <v>134213</v>
      </c>
      <c r="C259" s="20">
        <v>8.9</v>
      </c>
      <c r="D259" s="3">
        <v>578.5</v>
      </c>
      <c r="E259" s="21">
        <v>469.2</v>
      </c>
    </row>
    <row r="260" spans="1:5">
      <c r="A260" s="1">
        <v>25385</v>
      </c>
      <c r="B260" s="17">
        <v>134414</v>
      </c>
      <c r="C260" s="20">
        <v>8.61</v>
      </c>
      <c r="D260" s="3">
        <v>579.5</v>
      </c>
      <c r="E260" s="21">
        <v>467.7</v>
      </c>
    </row>
    <row r="261" spans="1:5">
      <c r="A261" s="1">
        <v>25416</v>
      </c>
      <c r="B261" s="17">
        <v>134597</v>
      </c>
      <c r="C261" s="20">
        <v>9.19</v>
      </c>
      <c r="D261" s="3">
        <v>580.1</v>
      </c>
      <c r="E261" s="21">
        <v>466.2</v>
      </c>
    </row>
    <row r="262" spans="1:5">
      <c r="A262" s="1">
        <v>25447</v>
      </c>
      <c r="B262" s="17">
        <v>134774</v>
      </c>
      <c r="C262" s="20">
        <v>9.15</v>
      </c>
      <c r="D262" s="3">
        <v>582.1</v>
      </c>
      <c r="E262" s="21">
        <v>466.7</v>
      </c>
    </row>
    <row r="263" spans="1:5">
      <c r="A263" s="1">
        <v>25477</v>
      </c>
      <c r="B263" s="17">
        <v>135012</v>
      </c>
      <c r="C263" s="20">
        <v>9</v>
      </c>
      <c r="D263" s="3">
        <v>583.4</v>
      </c>
      <c r="E263" s="21">
        <v>466.4</v>
      </c>
    </row>
    <row r="264" spans="1:5">
      <c r="A264" s="1">
        <v>25508</v>
      </c>
      <c r="B264" s="17">
        <v>135239</v>
      </c>
      <c r="C264" s="20">
        <v>8.85</v>
      </c>
      <c r="D264" s="3">
        <v>585.4</v>
      </c>
      <c r="E264" s="21">
        <v>466.9</v>
      </c>
    </row>
    <row r="265" spans="1:5">
      <c r="A265" s="1">
        <v>25538</v>
      </c>
      <c r="B265" s="17">
        <v>135489</v>
      </c>
      <c r="C265" s="20">
        <v>8.9700000000000006</v>
      </c>
      <c r="D265" s="3">
        <v>587.9</v>
      </c>
      <c r="E265" s="21">
        <v>467.5</v>
      </c>
    </row>
    <row r="266" spans="1:5">
      <c r="A266" s="1">
        <v>25569</v>
      </c>
      <c r="B266" s="17">
        <v>135713</v>
      </c>
      <c r="C266" s="20">
        <v>8.98</v>
      </c>
      <c r="D266" s="3">
        <v>589.6</v>
      </c>
      <c r="E266" s="21">
        <v>469</v>
      </c>
    </row>
    <row r="267" spans="1:5">
      <c r="A267" s="1">
        <v>25600</v>
      </c>
      <c r="B267" s="17">
        <v>135957</v>
      </c>
      <c r="C267" s="20">
        <v>8.98</v>
      </c>
      <c r="D267" s="3">
        <v>586.29999999999995</v>
      </c>
      <c r="E267" s="21">
        <v>462.8</v>
      </c>
    </row>
    <row r="268" spans="1:5">
      <c r="A268" s="1">
        <v>25628</v>
      </c>
      <c r="B268" s="17">
        <v>136179</v>
      </c>
      <c r="C268" s="20">
        <v>7.76</v>
      </c>
      <c r="D268" s="3">
        <v>587.29999999999995</v>
      </c>
      <c r="E268" s="21">
        <v>460.2</v>
      </c>
    </row>
    <row r="269" spans="1:5">
      <c r="A269" s="1">
        <v>25659</v>
      </c>
      <c r="B269" s="17">
        <v>136416</v>
      </c>
      <c r="C269" s="20">
        <v>8.1</v>
      </c>
      <c r="D269" s="3">
        <v>588.4</v>
      </c>
      <c r="E269" s="21">
        <v>458.1</v>
      </c>
    </row>
    <row r="270" spans="1:5">
      <c r="A270" s="1">
        <v>25689</v>
      </c>
      <c r="B270" s="17">
        <v>136686</v>
      </c>
      <c r="C270" s="20">
        <v>7.94</v>
      </c>
      <c r="D270" s="3">
        <v>591.5</v>
      </c>
      <c r="E270" s="21">
        <v>457.3</v>
      </c>
    </row>
    <row r="271" spans="1:5">
      <c r="A271" s="1">
        <v>25720</v>
      </c>
      <c r="B271" s="17">
        <v>136928</v>
      </c>
      <c r="C271" s="20">
        <v>7.6</v>
      </c>
      <c r="D271" s="3">
        <v>595.20000000000005</v>
      </c>
      <c r="E271" s="21">
        <v>458</v>
      </c>
    </row>
    <row r="272" spans="1:5">
      <c r="A272" s="1">
        <v>25750</v>
      </c>
      <c r="B272" s="17">
        <v>137196</v>
      </c>
      <c r="C272" s="20">
        <v>7.21</v>
      </c>
      <c r="D272" s="3">
        <v>599.1</v>
      </c>
      <c r="E272" s="21">
        <v>459.5</v>
      </c>
    </row>
    <row r="273" spans="1:5">
      <c r="A273" s="1">
        <v>25781</v>
      </c>
      <c r="B273" s="17">
        <v>137455</v>
      </c>
      <c r="C273" s="20">
        <v>6.61</v>
      </c>
      <c r="D273" s="3">
        <v>604.9</v>
      </c>
      <c r="E273" s="21">
        <v>462.9</v>
      </c>
    </row>
    <row r="274" spans="1:5">
      <c r="A274" s="1">
        <v>25812</v>
      </c>
      <c r="B274" s="17">
        <v>137717</v>
      </c>
      <c r="C274" s="20">
        <v>6.29</v>
      </c>
      <c r="D274" s="3">
        <v>611.20000000000005</v>
      </c>
      <c r="E274" s="21">
        <v>466.9</v>
      </c>
    </row>
    <row r="275" spans="1:5">
      <c r="A275" s="1">
        <v>25842</v>
      </c>
      <c r="B275" s="17">
        <v>137988</v>
      </c>
      <c r="C275" s="20">
        <v>6.2</v>
      </c>
      <c r="D275" s="3">
        <v>616.4</v>
      </c>
      <c r="E275" s="21">
        <v>469.9</v>
      </c>
    </row>
    <row r="276" spans="1:5">
      <c r="A276" s="1">
        <v>25873</v>
      </c>
      <c r="B276" s="17">
        <v>138264</v>
      </c>
      <c r="C276" s="20">
        <v>5.6</v>
      </c>
      <c r="D276" s="3">
        <v>621.1</v>
      </c>
      <c r="E276" s="21">
        <v>472.4</v>
      </c>
    </row>
    <row r="277" spans="1:5">
      <c r="A277" s="1">
        <v>25903</v>
      </c>
      <c r="B277" s="17">
        <v>138529</v>
      </c>
      <c r="C277" s="20">
        <v>4.9000000000000004</v>
      </c>
      <c r="D277" s="3">
        <v>626.5</v>
      </c>
      <c r="E277" s="21">
        <v>475.3</v>
      </c>
    </row>
    <row r="278" spans="1:5">
      <c r="A278" s="1">
        <v>25934</v>
      </c>
      <c r="B278" s="17">
        <v>138795</v>
      </c>
      <c r="C278" s="20">
        <v>4.1399999999999997</v>
      </c>
      <c r="D278" s="3">
        <v>633</v>
      </c>
      <c r="E278" s="21">
        <v>479.2</v>
      </c>
    </row>
    <row r="279" spans="1:5">
      <c r="A279" s="1">
        <v>25965</v>
      </c>
      <c r="B279" s="17">
        <v>139021</v>
      </c>
      <c r="C279" s="20">
        <v>3.72</v>
      </c>
      <c r="D279" s="3">
        <v>641</v>
      </c>
      <c r="E279" s="21">
        <v>483.5</v>
      </c>
    </row>
    <row r="280" spans="1:5">
      <c r="A280" s="1">
        <v>25993</v>
      </c>
      <c r="B280" s="17">
        <v>139285</v>
      </c>
      <c r="C280" s="20">
        <v>3.71</v>
      </c>
      <c r="D280" s="3">
        <v>649.9</v>
      </c>
      <c r="E280" s="21">
        <v>488.2</v>
      </c>
    </row>
    <row r="281" spans="1:5">
      <c r="A281" s="1">
        <v>26024</v>
      </c>
      <c r="B281" s="17">
        <v>139566</v>
      </c>
      <c r="C281" s="20">
        <v>4.1500000000000004</v>
      </c>
      <c r="D281" s="3">
        <v>658.4</v>
      </c>
      <c r="E281" s="21">
        <v>492.6</v>
      </c>
    </row>
    <row r="282" spans="1:5">
      <c r="A282" s="1">
        <v>26054</v>
      </c>
      <c r="B282" s="17">
        <v>139826</v>
      </c>
      <c r="C282" s="20">
        <v>4.63</v>
      </c>
      <c r="D282" s="3">
        <v>666.7</v>
      </c>
      <c r="E282" s="21">
        <v>497.7</v>
      </c>
    </row>
    <row r="283" spans="1:5">
      <c r="A283" s="1">
        <v>26085</v>
      </c>
      <c r="B283" s="17">
        <v>140090</v>
      </c>
      <c r="C283" s="20">
        <v>4.91</v>
      </c>
      <c r="D283" s="3">
        <v>673</v>
      </c>
      <c r="E283" s="21">
        <v>501.7</v>
      </c>
    </row>
    <row r="284" spans="1:5">
      <c r="A284" s="1">
        <v>26115</v>
      </c>
      <c r="B284" s="17">
        <v>140343</v>
      </c>
      <c r="C284" s="20">
        <v>5.31</v>
      </c>
      <c r="D284" s="3">
        <v>679.6</v>
      </c>
      <c r="E284" s="21">
        <v>505.6</v>
      </c>
    </row>
    <row r="285" spans="1:5">
      <c r="A285" s="1">
        <v>26146</v>
      </c>
      <c r="B285" s="17">
        <v>140596</v>
      </c>
      <c r="C285" s="20">
        <v>5.56</v>
      </c>
      <c r="D285" s="3">
        <v>685.5</v>
      </c>
      <c r="E285" s="21">
        <v>508.9</v>
      </c>
    </row>
    <row r="286" spans="1:5">
      <c r="A286" s="1">
        <v>26177</v>
      </c>
      <c r="B286" s="17">
        <v>140869</v>
      </c>
      <c r="C286" s="20">
        <v>5.55</v>
      </c>
      <c r="D286" s="3">
        <v>692.5</v>
      </c>
      <c r="E286" s="21">
        <v>512.5</v>
      </c>
    </row>
    <row r="287" spans="1:5">
      <c r="A287" s="1">
        <v>26207</v>
      </c>
      <c r="B287" s="17">
        <v>141146</v>
      </c>
      <c r="C287" s="20">
        <v>5.2</v>
      </c>
      <c r="D287" s="3">
        <v>698.4</v>
      </c>
      <c r="E287" s="21">
        <v>515.4</v>
      </c>
    </row>
    <row r="288" spans="1:5">
      <c r="A288" s="1">
        <v>26238</v>
      </c>
      <c r="B288" s="17">
        <v>141393</v>
      </c>
      <c r="C288" s="20">
        <v>4.91</v>
      </c>
      <c r="D288" s="3">
        <v>704.6</v>
      </c>
      <c r="E288" s="21">
        <v>518</v>
      </c>
    </row>
    <row r="289" spans="1:5">
      <c r="A289" s="1">
        <v>26268</v>
      </c>
      <c r="B289" s="17">
        <v>141666</v>
      </c>
      <c r="C289" s="20">
        <v>4.1399999999999997</v>
      </c>
      <c r="D289" s="3">
        <v>710.3</v>
      </c>
      <c r="E289" s="21">
        <v>520.6</v>
      </c>
    </row>
    <row r="290" spans="1:5">
      <c r="A290" s="1">
        <v>26299</v>
      </c>
      <c r="B290" s="17">
        <v>142736</v>
      </c>
      <c r="C290" s="20">
        <v>3.5</v>
      </c>
      <c r="D290" s="3">
        <v>717.7</v>
      </c>
      <c r="E290" s="21">
        <v>524.70000000000005</v>
      </c>
    </row>
    <row r="291" spans="1:5">
      <c r="A291" s="1">
        <v>26330</v>
      </c>
      <c r="B291" s="17">
        <v>143017</v>
      </c>
      <c r="C291" s="20">
        <v>3.29</v>
      </c>
      <c r="D291" s="3">
        <v>725.7</v>
      </c>
      <c r="E291" s="21">
        <v>529.5</v>
      </c>
    </row>
    <row r="292" spans="1:5">
      <c r="A292" s="1">
        <v>26359</v>
      </c>
      <c r="B292" s="17">
        <v>143263</v>
      </c>
      <c r="C292" s="20">
        <v>3.83</v>
      </c>
      <c r="D292" s="3">
        <v>733.5</v>
      </c>
      <c r="E292" s="21">
        <v>533.79999999999995</v>
      </c>
    </row>
    <row r="293" spans="1:5">
      <c r="A293" s="1">
        <v>26390</v>
      </c>
      <c r="B293" s="17">
        <v>143483</v>
      </c>
      <c r="C293" s="20">
        <v>4.17</v>
      </c>
      <c r="D293" s="3">
        <v>738.4</v>
      </c>
      <c r="E293" s="21">
        <v>536.70000000000005</v>
      </c>
    </row>
    <row r="294" spans="1:5">
      <c r="A294" s="1">
        <v>26420</v>
      </c>
      <c r="B294" s="17">
        <v>143760</v>
      </c>
      <c r="C294" s="20">
        <v>4.2699999999999996</v>
      </c>
      <c r="D294" s="3">
        <v>743.4</v>
      </c>
      <c r="E294" s="21">
        <v>538.6</v>
      </c>
    </row>
    <row r="295" spans="1:5">
      <c r="A295" s="1">
        <v>26451</v>
      </c>
      <c r="B295" s="17">
        <v>144033</v>
      </c>
      <c r="C295" s="20">
        <v>4.46</v>
      </c>
      <c r="D295" s="3">
        <v>749.7</v>
      </c>
      <c r="E295" s="21">
        <v>541.6</v>
      </c>
    </row>
    <row r="296" spans="1:5">
      <c r="A296" s="1">
        <v>26481</v>
      </c>
      <c r="B296" s="17">
        <v>144285</v>
      </c>
      <c r="C296" s="20">
        <v>4.55</v>
      </c>
      <c r="D296" s="3">
        <v>759.5</v>
      </c>
      <c r="E296" s="21">
        <v>546.5</v>
      </c>
    </row>
    <row r="297" spans="1:5">
      <c r="A297" s="1">
        <v>26512</v>
      </c>
      <c r="B297" s="17">
        <v>144522</v>
      </c>
      <c r="C297" s="20">
        <v>4.8</v>
      </c>
      <c r="D297" s="3">
        <v>768.7</v>
      </c>
      <c r="E297" s="21">
        <v>552.1</v>
      </c>
    </row>
    <row r="298" spans="1:5">
      <c r="A298" s="1">
        <v>26543</v>
      </c>
      <c r="B298" s="17">
        <v>144761</v>
      </c>
      <c r="C298" s="20">
        <v>4.87</v>
      </c>
      <c r="D298" s="3">
        <v>778.3</v>
      </c>
      <c r="E298" s="21">
        <v>557.4</v>
      </c>
    </row>
    <row r="299" spans="1:5">
      <c r="A299" s="1">
        <v>26573</v>
      </c>
      <c r="B299" s="17">
        <v>144988</v>
      </c>
      <c r="C299" s="20">
        <v>5.04</v>
      </c>
      <c r="D299" s="3">
        <v>786.9</v>
      </c>
      <c r="E299" s="21">
        <v>561.6</v>
      </c>
    </row>
    <row r="300" spans="1:5">
      <c r="A300" s="1">
        <v>26604</v>
      </c>
      <c r="B300" s="17">
        <v>145211</v>
      </c>
      <c r="C300" s="20">
        <v>5.0599999999999996</v>
      </c>
      <c r="D300" s="3">
        <v>793.9</v>
      </c>
      <c r="E300" s="21">
        <v>565.5</v>
      </c>
    </row>
    <row r="301" spans="1:5">
      <c r="A301" s="1">
        <v>26634</v>
      </c>
      <c r="B301" s="17">
        <v>145446</v>
      </c>
      <c r="C301" s="20">
        <v>5.33</v>
      </c>
      <c r="D301" s="3">
        <v>802.3</v>
      </c>
      <c r="E301" s="21">
        <v>570.70000000000005</v>
      </c>
    </row>
    <row r="302" spans="1:5">
      <c r="A302" s="1">
        <v>26665</v>
      </c>
      <c r="B302" s="17">
        <v>145720</v>
      </c>
      <c r="C302" s="20">
        <v>5.94</v>
      </c>
      <c r="D302" s="3">
        <v>810.3</v>
      </c>
      <c r="E302" s="21">
        <v>574.1</v>
      </c>
    </row>
    <row r="303" spans="1:5">
      <c r="A303" s="1">
        <v>26696</v>
      </c>
      <c r="B303" s="17">
        <v>145943</v>
      </c>
      <c r="C303" s="20">
        <v>6.58</v>
      </c>
      <c r="D303" s="3">
        <v>814.1</v>
      </c>
      <c r="E303" s="21">
        <v>575.20000000000005</v>
      </c>
    </row>
    <row r="304" spans="1:5">
      <c r="A304" s="1">
        <v>26724</v>
      </c>
      <c r="B304" s="17">
        <v>146230</v>
      </c>
      <c r="C304" s="20">
        <v>7.09</v>
      </c>
      <c r="D304" s="3">
        <v>815.3</v>
      </c>
      <c r="E304" s="21">
        <v>575.20000000000005</v>
      </c>
    </row>
    <row r="305" spans="1:5">
      <c r="A305" s="1">
        <v>26755</v>
      </c>
      <c r="B305" s="17">
        <v>146459</v>
      </c>
      <c r="C305" s="20">
        <v>7.12</v>
      </c>
      <c r="D305" s="3">
        <v>819.7</v>
      </c>
      <c r="E305" s="21">
        <v>576.5</v>
      </c>
    </row>
    <row r="306" spans="1:5">
      <c r="A306" s="1">
        <v>26785</v>
      </c>
      <c r="B306" s="17">
        <v>146719</v>
      </c>
      <c r="C306" s="20">
        <v>7.84</v>
      </c>
      <c r="D306" s="3">
        <v>826.8</v>
      </c>
      <c r="E306" s="21">
        <v>580</v>
      </c>
    </row>
    <row r="307" spans="1:5">
      <c r="A307" s="1">
        <v>26816</v>
      </c>
      <c r="B307" s="17">
        <v>146981</v>
      </c>
      <c r="C307" s="20">
        <v>8.49</v>
      </c>
      <c r="D307" s="3">
        <v>833.3</v>
      </c>
      <c r="E307" s="21">
        <v>583.29999999999995</v>
      </c>
    </row>
    <row r="308" spans="1:5">
      <c r="A308" s="1">
        <v>26846</v>
      </c>
      <c r="B308" s="17">
        <v>147233</v>
      </c>
      <c r="C308" s="20">
        <v>10.4</v>
      </c>
      <c r="D308" s="3">
        <v>836.5</v>
      </c>
      <c r="E308" s="21">
        <v>584.9</v>
      </c>
    </row>
    <row r="309" spans="1:5">
      <c r="A309" s="1">
        <v>26877</v>
      </c>
      <c r="B309" s="17">
        <v>147471</v>
      </c>
      <c r="C309" s="20">
        <v>10.5</v>
      </c>
      <c r="D309" s="3">
        <v>838.8</v>
      </c>
      <c r="E309" s="21">
        <v>583.70000000000005</v>
      </c>
    </row>
    <row r="310" spans="1:5">
      <c r="A310" s="1">
        <v>26908</v>
      </c>
      <c r="B310" s="17">
        <v>147731</v>
      </c>
      <c r="C310" s="20">
        <v>10.78</v>
      </c>
      <c r="D310" s="3">
        <v>839.3</v>
      </c>
      <c r="E310" s="21">
        <v>582.9</v>
      </c>
    </row>
    <row r="311" spans="1:5">
      <c r="A311" s="1">
        <v>26938</v>
      </c>
      <c r="B311" s="17">
        <v>147980</v>
      </c>
      <c r="C311" s="20">
        <v>10.01</v>
      </c>
      <c r="D311" s="3">
        <v>842.6</v>
      </c>
      <c r="E311" s="21">
        <v>584.5</v>
      </c>
    </row>
    <row r="312" spans="1:5">
      <c r="A312" s="1">
        <v>26969</v>
      </c>
      <c r="B312" s="17">
        <v>148219</v>
      </c>
      <c r="C312" s="20">
        <v>10.029999999999999</v>
      </c>
      <c r="D312" s="3">
        <v>848.9</v>
      </c>
      <c r="E312" s="21">
        <v>586.9</v>
      </c>
    </row>
    <row r="313" spans="1:5">
      <c r="A313" s="1">
        <v>26999</v>
      </c>
      <c r="B313" s="17">
        <v>148479</v>
      </c>
      <c r="C313" s="20">
        <v>9.9499999999999993</v>
      </c>
      <c r="D313" s="3">
        <v>855.5</v>
      </c>
      <c r="E313" s="21">
        <v>589.70000000000005</v>
      </c>
    </row>
    <row r="314" spans="1:5">
      <c r="A314" s="1">
        <v>27030</v>
      </c>
      <c r="B314" s="17">
        <v>148753</v>
      </c>
      <c r="C314" s="20">
        <v>9.65</v>
      </c>
      <c r="D314" s="3">
        <v>859.7</v>
      </c>
      <c r="E314" s="21">
        <v>591.5</v>
      </c>
    </row>
    <row r="315" spans="1:5">
      <c r="A315" s="1">
        <v>27061</v>
      </c>
      <c r="B315" s="17">
        <v>148982</v>
      </c>
      <c r="C315" s="20">
        <v>8.9700000000000006</v>
      </c>
      <c r="D315" s="3">
        <v>864.2</v>
      </c>
      <c r="E315" s="21">
        <v>593.20000000000005</v>
      </c>
    </row>
    <row r="316" spans="1:5">
      <c r="A316" s="1">
        <v>27089</v>
      </c>
      <c r="B316" s="17">
        <v>149225</v>
      </c>
      <c r="C316" s="20">
        <v>9.35</v>
      </c>
      <c r="D316" s="3">
        <v>870.1</v>
      </c>
      <c r="E316" s="21">
        <v>595.6</v>
      </c>
    </row>
    <row r="317" spans="1:5">
      <c r="A317" s="1">
        <v>27120</v>
      </c>
      <c r="B317" s="17">
        <v>149478</v>
      </c>
      <c r="C317" s="20">
        <v>10.51</v>
      </c>
      <c r="D317" s="3">
        <v>872.9</v>
      </c>
      <c r="E317" s="21">
        <v>597</v>
      </c>
    </row>
    <row r="318" spans="1:5">
      <c r="A318" s="1">
        <v>27150</v>
      </c>
      <c r="B318" s="17">
        <v>149750</v>
      </c>
      <c r="C318" s="20">
        <v>11.31</v>
      </c>
      <c r="D318" s="3">
        <v>874.6</v>
      </c>
      <c r="E318" s="21">
        <v>597.6</v>
      </c>
    </row>
    <row r="319" spans="1:5">
      <c r="A319" s="1">
        <v>27181</v>
      </c>
      <c r="B319" s="17">
        <v>150012</v>
      </c>
      <c r="C319" s="20">
        <v>11.93</v>
      </c>
      <c r="D319" s="3">
        <v>877.8</v>
      </c>
      <c r="E319" s="21">
        <v>599.20000000000005</v>
      </c>
    </row>
    <row r="320" spans="1:5">
      <c r="A320" s="1">
        <v>27211</v>
      </c>
      <c r="B320" s="17">
        <v>150248</v>
      </c>
      <c r="C320" s="20">
        <v>12.92</v>
      </c>
      <c r="D320" s="3">
        <v>881.4</v>
      </c>
      <c r="E320" s="21">
        <v>601.5</v>
      </c>
    </row>
    <row r="321" spans="1:5">
      <c r="A321" s="1">
        <v>27242</v>
      </c>
      <c r="B321" s="17">
        <v>150493</v>
      </c>
      <c r="C321" s="20">
        <v>12.01</v>
      </c>
      <c r="D321" s="3">
        <v>884.1</v>
      </c>
      <c r="E321" s="21">
        <v>602.79999999999995</v>
      </c>
    </row>
    <row r="322" spans="1:5">
      <c r="A322" s="1">
        <v>27273</v>
      </c>
      <c r="B322" s="17">
        <v>150753</v>
      </c>
      <c r="C322" s="20">
        <v>11.34</v>
      </c>
      <c r="D322" s="3">
        <v>887.9</v>
      </c>
      <c r="E322" s="21">
        <v>604.5</v>
      </c>
    </row>
    <row r="323" spans="1:5">
      <c r="A323" s="1">
        <v>27303</v>
      </c>
      <c r="B323" s="17">
        <v>151009</v>
      </c>
      <c r="C323" s="20">
        <v>10.06</v>
      </c>
      <c r="D323" s="3">
        <v>893.3</v>
      </c>
      <c r="E323" s="21">
        <v>607.70000000000005</v>
      </c>
    </row>
    <row r="324" spans="1:5">
      <c r="A324" s="1">
        <v>27334</v>
      </c>
      <c r="B324" s="17">
        <v>151256</v>
      </c>
      <c r="C324" s="20">
        <v>9.4499999999999993</v>
      </c>
      <c r="D324" s="3">
        <v>898.6</v>
      </c>
      <c r="E324" s="21">
        <v>611.4</v>
      </c>
    </row>
    <row r="325" spans="1:5">
      <c r="A325" s="1">
        <v>27364</v>
      </c>
      <c r="B325" s="17">
        <v>151494</v>
      </c>
      <c r="C325" s="20">
        <v>8.5299999999999994</v>
      </c>
      <c r="D325" s="3">
        <v>902.1</v>
      </c>
      <c r="E325" s="21">
        <v>614.4</v>
      </c>
    </row>
    <row r="326" spans="1:5">
      <c r="A326" s="1">
        <v>27395</v>
      </c>
      <c r="B326" s="17">
        <v>151755</v>
      </c>
      <c r="C326" s="20">
        <v>7.13</v>
      </c>
      <c r="D326" s="3">
        <v>906.3</v>
      </c>
      <c r="E326" s="21">
        <v>616.9</v>
      </c>
    </row>
    <row r="327" spans="1:5">
      <c r="A327" s="1">
        <v>27426</v>
      </c>
      <c r="B327" s="17">
        <v>151990</v>
      </c>
      <c r="C327" s="20">
        <v>6.24</v>
      </c>
      <c r="D327" s="3">
        <v>914.1</v>
      </c>
      <c r="E327" s="21">
        <v>621.29999999999995</v>
      </c>
    </row>
    <row r="328" spans="1:5">
      <c r="A328" s="1">
        <v>27454</v>
      </c>
      <c r="B328" s="17">
        <v>152217</v>
      </c>
      <c r="C328" s="20">
        <v>5.54</v>
      </c>
      <c r="D328" s="3">
        <v>925</v>
      </c>
      <c r="E328" s="21">
        <v>627.5</v>
      </c>
    </row>
    <row r="329" spans="1:5">
      <c r="A329" s="1">
        <v>27485</v>
      </c>
      <c r="B329" s="17">
        <v>152443</v>
      </c>
      <c r="C329" s="20">
        <v>5.49</v>
      </c>
      <c r="D329" s="3">
        <v>935.1</v>
      </c>
      <c r="E329" s="21">
        <v>632.4</v>
      </c>
    </row>
    <row r="330" spans="1:5">
      <c r="A330" s="1">
        <v>27515</v>
      </c>
      <c r="B330" s="17">
        <v>152704</v>
      </c>
      <c r="C330" s="20">
        <v>5.22</v>
      </c>
      <c r="D330" s="3">
        <v>947.9</v>
      </c>
      <c r="E330" s="21">
        <v>640.9</v>
      </c>
    </row>
    <row r="331" spans="1:5">
      <c r="A331" s="1">
        <v>27546</v>
      </c>
      <c r="B331" s="17">
        <v>152976</v>
      </c>
      <c r="C331" s="20">
        <v>5.55</v>
      </c>
      <c r="D331" s="3">
        <v>963</v>
      </c>
      <c r="E331" s="21">
        <v>651</v>
      </c>
    </row>
    <row r="332" spans="1:5">
      <c r="A332" s="1">
        <v>27576</v>
      </c>
      <c r="B332" s="17">
        <v>153309</v>
      </c>
      <c r="C332" s="20">
        <v>6.1</v>
      </c>
      <c r="D332" s="3">
        <v>975.1</v>
      </c>
      <c r="E332" s="21">
        <v>657.3</v>
      </c>
    </row>
    <row r="333" spans="1:5">
      <c r="A333" s="1">
        <v>27607</v>
      </c>
      <c r="B333" s="17">
        <v>153580</v>
      </c>
      <c r="C333" s="20">
        <v>6.14</v>
      </c>
      <c r="D333" s="3">
        <v>983.1</v>
      </c>
      <c r="E333" s="21">
        <v>661.2</v>
      </c>
    </row>
    <row r="334" spans="1:5">
      <c r="A334" s="1">
        <v>27638</v>
      </c>
      <c r="B334" s="17">
        <v>153848</v>
      </c>
      <c r="C334" s="20">
        <v>6.24</v>
      </c>
      <c r="D334" s="3">
        <v>991.5</v>
      </c>
      <c r="E334" s="21">
        <v>666.2</v>
      </c>
    </row>
    <row r="335" spans="1:5">
      <c r="A335" s="1">
        <v>27668</v>
      </c>
      <c r="B335" s="17">
        <v>154082</v>
      </c>
      <c r="C335" s="20">
        <v>5.82</v>
      </c>
      <c r="D335" s="3">
        <v>997.8</v>
      </c>
      <c r="E335" s="21">
        <v>668.8</v>
      </c>
    </row>
    <row r="336" spans="1:5">
      <c r="A336" s="1">
        <v>27699</v>
      </c>
      <c r="B336" s="17">
        <v>154338</v>
      </c>
      <c r="C336" s="20">
        <v>5.22</v>
      </c>
      <c r="D336" s="3">
        <v>1006.9</v>
      </c>
      <c r="E336" s="21">
        <v>674.3</v>
      </c>
    </row>
    <row r="337" spans="1:5">
      <c r="A337" s="1">
        <v>27729</v>
      </c>
      <c r="B337" s="17">
        <v>154589</v>
      </c>
      <c r="C337" s="20">
        <v>5.2</v>
      </c>
      <c r="D337" s="3">
        <v>1016.2</v>
      </c>
      <c r="E337" s="21">
        <v>678.8</v>
      </c>
    </row>
    <row r="338" spans="1:5">
      <c r="A338" s="1">
        <v>27760</v>
      </c>
      <c r="B338" s="17">
        <v>154853</v>
      </c>
      <c r="C338" s="20">
        <v>4.87</v>
      </c>
      <c r="D338" s="3">
        <v>1026.5999999999999</v>
      </c>
      <c r="E338" s="21">
        <v>685.5</v>
      </c>
    </row>
    <row r="339" spans="1:5">
      <c r="A339" s="1">
        <v>27791</v>
      </c>
      <c r="B339" s="17">
        <v>155066</v>
      </c>
      <c r="C339" s="20">
        <v>4.7699999999999996</v>
      </c>
      <c r="D339" s="3">
        <v>1040.3</v>
      </c>
      <c r="E339" s="21">
        <v>696</v>
      </c>
    </row>
    <row r="340" spans="1:5">
      <c r="A340" s="1">
        <v>27820</v>
      </c>
      <c r="B340" s="17">
        <v>155306</v>
      </c>
      <c r="C340" s="20">
        <v>4.84</v>
      </c>
      <c r="D340" s="3">
        <v>1050</v>
      </c>
      <c r="E340" s="21">
        <v>703.8</v>
      </c>
    </row>
    <row r="341" spans="1:5">
      <c r="A341" s="1">
        <v>27851</v>
      </c>
      <c r="B341" s="17">
        <v>155529</v>
      </c>
      <c r="C341" s="20">
        <v>4.82</v>
      </c>
      <c r="D341" s="3">
        <v>1060.8</v>
      </c>
      <c r="E341" s="21">
        <v>710.9</v>
      </c>
    </row>
    <row r="342" spans="1:5">
      <c r="A342" s="1">
        <v>27881</v>
      </c>
      <c r="B342" s="17">
        <v>155765</v>
      </c>
      <c r="C342" s="20">
        <v>5.29</v>
      </c>
      <c r="D342" s="3">
        <v>1072.0999999999999</v>
      </c>
      <c r="E342" s="21">
        <v>716.7</v>
      </c>
    </row>
    <row r="343" spans="1:5">
      <c r="A343" s="1">
        <v>27912</v>
      </c>
      <c r="B343" s="17">
        <v>156027</v>
      </c>
      <c r="C343" s="20">
        <v>5.48</v>
      </c>
      <c r="D343" s="3">
        <v>1077.5999999999999</v>
      </c>
      <c r="E343" s="21">
        <v>718.6</v>
      </c>
    </row>
    <row r="344" spans="1:5">
      <c r="A344" s="1">
        <v>27942</v>
      </c>
      <c r="B344" s="17">
        <v>156276</v>
      </c>
      <c r="C344" s="20">
        <v>5.31</v>
      </c>
      <c r="D344" s="3">
        <v>1086.3</v>
      </c>
      <c r="E344" s="21">
        <v>723</v>
      </c>
    </row>
    <row r="345" spans="1:5">
      <c r="A345" s="1">
        <v>27973</v>
      </c>
      <c r="B345" s="17">
        <v>156525</v>
      </c>
      <c r="C345" s="20">
        <v>5.29</v>
      </c>
      <c r="D345" s="3">
        <v>1098.7</v>
      </c>
      <c r="E345" s="21">
        <v>729.9</v>
      </c>
    </row>
    <row r="346" spans="1:5">
      <c r="A346" s="1">
        <v>28004</v>
      </c>
      <c r="B346" s="17">
        <v>156779</v>
      </c>
      <c r="C346" s="20">
        <v>5.25</v>
      </c>
      <c r="D346" s="3">
        <v>1110.8</v>
      </c>
      <c r="E346" s="21">
        <v>735.5</v>
      </c>
    </row>
    <row r="347" spans="1:5">
      <c r="A347" s="1">
        <v>28034</v>
      </c>
      <c r="B347" s="17">
        <v>156993</v>
      </c>
      <c r="C347" s="20">
        <v>5.0199999999999996</v>
      </c>
      <c r="D347" s="3">
        <v>1125</v>
      </c>
      <c r="E347" s="21">
        <v>744.2</v>
      </c>
    </row>
    <row r="348" spans="1:5">
      <c r="A348" s="1">
        <v>28065</v>
      </c>
      <c r="B348" s="17">
        <v>157235</v>
      </c>
      <c r="C348" s="20">
        <v>4.95</v>
      </c>
      <c r="D348" s="3">
        <v>1138.2</v>
      </c>
      <c r="E348" s="21">
        <v>753.1</v>
      </c>
    </row>
    <row r="349" spans="1:5">
      <c r="A349" s="1">
        <v>28095</v>
      </c>
      <c r="B349" s="17">
        <v>157438</v>
      </c>
      <c r="C349" s="20">
        <v>4.6500000000000004</v>
      </c>
      <c r="D349" s="3">
        <v>1152</v>
      </c>
      <c r="E349" s="21">
        <v>761.9</v>
      </c>
    </row>
    <row r="350" spans="1:5">
      <c r="A350" s="1">
        <v>28126</v>
      </c>
      <c r="B350" s="17">
        <v>157688</v>
      </c>
      <c r="C350" s="20">
        <v>4.6100000000000003</v>
      </c>
      <c r="D350" s="3">
        <v>1165.2</v>
      </c>
      <c r="E350" s="21">
        <v>769.8</v>
      </c>
    </row>
    <row r="351" spans="1:5">
      <c r="A351" s="1">
        <v>28157</v>
      </c>
      <c r="B351" s="17">
        <v>157913</v>
      </c>
      <c r="C351" s="20">
        <v>4.68</v>
      </c>
      <c r="D351" s="3">
        <v>1177.5999999999999</v>
      </c>
      <c r="E351" s="21">
        <v>777.4</v>
      </c>
    </row>
    <row r="352" spans="1:5">
      <c r="A352" s="1">
        <v>28185</v>
      </c>
      <c r="B352" s="17">
        <v>158131</v>
      </c>
      <c r="C352" s="20">
        <v>4.6900000000000004</v>
      </c>
      <c r="D352" s="3">
        <v>1188.5</v>
      </c>
      <c r="E352" s="21">
        <v>782.7</v>
      </c>
    </row>
    <row r="353" spans="1:5">
      <c r="A353" s="1">
        <v>28216</v>
      </c>
      <c r="B353" s="17">
        <v>158371</v>
      </c>
      <c r="C353" s="20">
        <v>4.7300000000000004</v>
      </c>
      <c r="D353" s="3">
        <v>1199.5999999999999</v>
      </c>
      <c r="E353" s="21">
        <v>788.4</v>
      </c>
    </row>
    <row r="354" spans="1:5">
      <c r="A354" s="1">
        <v>28246</v>
      </c>
      <c r="B354" s="17">
        <v>158657</v>
      </c>
      <c r="C354" s="20">
        <v>5.35</v>
      </c>
      <c r="D354" s="3">
        <v>1209</v>
      </c>
      <c r="E354" s="21">
        <v>792.2</v>
      </c>
    </row>
    <row r="355" spans="1:5">
      <c r="A355" s="1">
        <v>28277</v>
      </c>
      <c r="B355" s="17">
        <v>158929</v>
      </c>
      <c r="C355" s="20">
        <v>5.39</v>
      </c>
      <c r="D355" s="3">
        <v>1217.8</v>
      </c>
      <c r="E355" s="21">
        <v>795.6</v>
      </c>
    </row>
    <row r="356" spans="1:5">
      <c r="A356" s="1">
        <v>28307</v>
      </c>
      <c r="B356" s="17">
        <v>159185</v>
      </c>
      <c r="C356" s="20">
        <v>5.42</v>
      </c>
      <c r="D356" s="3">
        <v>1226.7</v>
      </c>
      <c r="E356" s="21">
        <v>800</v>
      </c>
    </row>
    <row r="357" spans="1:5">
      <c r="A357" s="1">
        <v>28338</v>
      </c>
      <c r="B357" s="17">
        <v>159430</v>
      </c>
      <c r="C357" s="20">
        <v>5.9</v>
      </c>
      <c r="D357" s="3">
        <v>1237</v>
      </c>
      <c r="E357" s="21">
        <v>806.3</v>
      </c>
    </row>
    <row r="358" spans="1:5">
      <c r="A358" s="1">
        <v>28369</v>
      </c>
      <c r="B358" s="17">
        <v>159674</v>
      </c>
      <c r="C358" s="20">
        <v>6.14</v>
      </c>
      <c r="D358" s="3">
        <v>1246.2</v>
      </c>
      <c r="E358" s="21">
        <v>811.6</v>
      </c>
    </row>
    <row r="359" spans="1:5">
      <c r="A359" s="1">
        <v>28399</v>
      </c>
      <c r="B359" s="17">
        <v>159915</v>
      </c>
      <c r="C359" s="20">
        <v>6.47</v>
      </c>
      <c r="D359" s="3">
        <v>1254</v>
      </c>
      <c r="E359" s="21">
        <v>816</v>
      </c>
    </row>
    <row r="360" spans="1:5">
      <c r="A360" s="1">
        <v>28430</v>
      </c>
      <c r="B360" s="17">
        <v>160129</v>
      </c>
      <c r="C360" s="20">
        <v>6.51</v>
      </c>
      <c r="D360" s="3">
        <v>1262.4000000000001</v>
      </c>
      <c r="E360" s="21">
        <v>821.8</v>
      </c>
    </row>
    <row r="361" spans="1:5">
      <c r="A361" s="1">
        <v>28460</v>
      </c>
      <c r="B361" s="17">
        <v>160377</v>
      </c>
      <c r="C361" s="20">
        <v>6.56</v>
      </c>
      <c r="D361" s="3">
        <v>1270.3</v>
      </c>
      <c r="E361" s="21">
        <v>825.8</v>
      </c>
    </row>
    <row r="362" spans="1:5">
      <c r="A362" s="1">
        <v>28491</v>
      </c>
      <c r="B362" s="17">
        <v>160617</v>
      </c>
      <c r="C362" s="20">
        <v>6.7</v>
      </c>
      <c r="D362" s="3">
        <v>1279.7</v>
      </c>
      <c r="E362" s="21">
        <v>832.1</v>
      </c>
    </row>
    <row r="363" spans="1:5">
      <c r="A363" s="1">
        <v>28522</v>
      </c>
      <c r="B363" s="17">
        <v>160831</v>
      </c>
      <c r="C363" s="20">
        <v>6.78</v>
      </c>
      <c r="D363" s="3">
        <v>1285.5</v>
      </c>
      <c r="E363" s="21">
        <v>835</v>
      </c>
    </row>
    <row r="364" spans="1:5">
      <c r="A364" s="1">
        <v>28550</v>
      </c>
      <c r="B364" s="17">
        <v>161038</v>
      </c>
      <c r="C364" s="20">
        <v>6.79</v>
      </c>
      <c r="D364" s="3">
        <v>1292.2</v>
      </c>
      <c r="E364" s="21">
        <v>838.3</v>
      </c>
    </row>
    <row r="365" spans="1:5">
      <c r="A365" s="1">
        <v>28581</v>
      </c>
      <c r="B365" s="17">
        <v>161263</v>
      </c>
      <c r="C365" s="20">
        <v>6.89</v>
      </c>
      <c r="D365" s="3">
        <v>1300.4000000000001</v>
      </c>
      <c r="E365" s="21">
        <v>842.7</v>
      </c>
    </row>
    <row r="366" spans="1:5">
      <c r="A366" s="1">
        <v>28611</v>
      </c>
      <c r="B366" s="17">
        <v>161518</v>
      </c>
      <c r="C366" s="20">
        <v>7.36</v>
      </c>
      <c r="D366" s="3">
        <v>1310.5</v>
      </c>
      <c r="E366" s="21">
        <v>849.2</v>
      </c>
    </row>
    <row r="367" spans="1:5">
      <c r="A367" s="1">
        <v>28642</v>
      </c>
      <c r="B367" s="17">
        <v>161795</v>
      </c>
      <c r="C367" s="20">
        <v>7.6</v>
      </c>
      <c r="D367" s="3">
        <v>1318.5</v>
      </c>
      <c r="E367" s="21">
        <v>850.4</v>
      </c>
    </row>
    <row r="368" spans="1:5">
      <c r="A368" s="1">
        <v>28672</v>
      </c>
      <c r="B368" s="17">
        <v>162034</v>
      </c>
      <c r="C368" s="20">
        <v>7.81</v>
      </c>
      <c r="D368" s="3">
        <v>1324.1</v>
      </c>
      <c r="E368" s="21">
        <v>847.4</v>
      </c>
    </row>
    <row r="369" spans="1:5">
      <c r="A369" s="1">
        <v>28703</v>
      </c>
      <c r="B369" s="17">
        <v>162259</v>
      </c>
      <c r="C369" s="20">
        <v>8.0399999999999991</v>
      </c>
      <c r="D369" s="3">
        <v>1333.5</v>
      </c>
      <c r="E369" s="21">
        <v>850.2</v>
      </c>
    </row>
    <row r="370" spans="1:5">
      <c r="A370" s="1">
        <v>28734</v>
      </c>
      <c r="B370" s="17">
        <v>162502</v>
      </c>
      <c r="C370" s="20">
        <v>8.4499999999999993</v>
      </c>
      <c r="D370" s="3">
        <v>1345</v>
      </c>
      <c r="E370" s="21">
        <v>854.3</v>
      </c>
    </row>
    <row r="371" spans="1:5">
      <c r="A371" s="1">
        <v>28764</v>
      </c>
      <c r="B371" s="17">
        <v>162783</v>
      </c>
      <c r="C371" s="20">
        <v>8.9600000000000009</v>
      </c>
      <c r="D371" s="3">
        <v>1352.3</v>
      </c>
      <c r="E371" s="21">
        <v>854.3</v>
      </c>
    </row>
    <row r="372" spans="1:5">
      <c r="A372" s="1">
        <v>28795</v>
      </c>
      <c r="B372" s="17">
        <v>163017</v>
      </c>
      <c r="C372" s="20">
        <v>9.76</v>
      </c>
      <c r="D372" s="3">
        <v>1359.1</v>
      </c>
      <c r="E372" s="21">
        <v>852.4</v>
      </c>
    </row>
    <row r="373" spans="1:5">
      <c r="A373" s="1">
        <v>28825</v>
      </c>
      <c r="B373" s="17">
        <v>163272</v>
      </c>
      <c r="C373" s="20">
        <v>10.029999999999999</v>
      </c>
      <c r="D373" s="3">
        <v>1366</v>
      </c>
      <c r="E373" s="21">
        <v>848.5</v>
      </c>
    </row>
    <row r="374" spans="1:5">
      <c r="A374" s="1">
        <v>28856</v>
      </c>
      <c r="B374" s="17">
        <v>163516</v>
      </c>
      <c r="C374" s="20">
        <v>10.07</v>
      </c>
      <c r="D374" s="3">
        <v>1371.6</v>
      </c>
      <c r="E374" s="21">
        <v>842</v>
      </c>
    </row>
    <row r="375" spans="1:5">
      <c r="A375" s="1">
        <v>28887</v>
      </c>
      <c r="B375" s="17">
        <v>163726</v>
      </c>
      <c r="C375" s="20">
        <v>10.06</v>
      </c>
      <c r="D375" s="3">
        <v>1377.8</v>
      </c>
      <c r="E375" s="21">
        <v>839</v>
      </c>
    </row>
    <row r="376" spans="1:5">
      <c r="A376" s="1">
        <v>28915</v>
      </c>
      <c r="B376" s="17">
        <v>164027</v>
      </c>
      <c r="C376" s="20">
        <v>10.09</v>
      </c>
      <c r="D376" s="3">
        <v>1387.8</v>
      </c>
      <c r="E376" s="21">
        <v>840.2</v>
      </c>
    </row>
    <row r="377" spans="1:5">
      <c r="A377" s="1">
        <v>28946</v>
      </c>
      <c r="B377" s="17">
        <v>164162</v>
      </c>
      <c r="C377" s="20">
        <v>10.01</v>
      </c>
      <c r="D377" s="3">
        <v>1402.1</v>
      </c>
      <c r="E377" s="21">
        <v>844</v>
      </c>
    </row>
    <row r="378" spans="1:5">
      <c r="A378" s="1">
        <v>28976</v>
      </c>
      <c r="B378" s="17">
        <v>164459</v>
      </c>
      <c r="C378" s="20">
        <v>10.24</v>
      </c>
      <c r="D378" s="3">
        <v>1410.2</v>
      </c>
      <c r="E378" s="21">
        <v>845</v>
      </c>
    </row>
    <row r="379" spans="1:5">
      <c r="A379" s="1">
        <v>29007</v>
      </c>
      <c r="B379" s="17">
        <v>164721</v>
      </c>
      <c r="C379" s="20">
        <v>10.29</v>
      </c>
      <c r="D379" s="3">
        <v>1423</v>
      </c>
      <c r="E379" s="21">
        <v>851.9</v>
      </c>
    </row>
    <row r="380" spans="1:5">
      <c r="A380" s="1">
        <v>29037</v>
      </c>
      <c r="B380" s="17">
        <v>164970</v>
      </c>
      <c r="C380" s="20">
        <v>10.47</v>
      </c>
      <c r="D380" s="3">
        <v>1434.8</v>
      </c>
      <c r="E380" s="21">
        <v>859.1</v>
      </c>
    </row>
    <row r="381" spans="1:5">
      <c r="A381" s="1">
        <v>29068</v>
      </c>
      <c r="B381" s="17">
        <v>165198</v>
      </c>
      <c r="C381" s="20">
        <v>10.94</v>
      </c>
      <c r="D381" s="3">
        <v>1446.6</v>
      </c>
      <c r="E381" s="21">
        <v>864.6</v>
      </c>
    </row>
    <row r="382" spans="1:5">
      <c r="A382" s="1">
        <v>29099</v>
      </c>
      <c r="B382" s="17">
        <v>165431</v>
      </c>
      <c r="C382" s="20">
        <v>11.43</v>
      </c>
      <c r="D382" s="3">
        <v>1454.1</v>
      </c>
      <c r="E382" s="21">
        <v>863.6</v>
      </c>
    </row>
    <row r="383" spans="1:5">
      <c r="A383" s="1">
        <v>29129</v>
      </c>
      <c r="B383" s="17">
        <v>165813</v>
      </c>
      <c r="C383" s="20">
        <v>13.77</v>
      </c>
      <c r="D383" s="3">
        <v>1460.4</v>
      </c>
      <c r="E383" s="21">
        <v>858.2</v>
      </c>
    </row>
    <row r="384" spans="1:5">
      <c r="A384" s="1">
        <v>29160</v>
      </c>
      <c r="B384" s="17">
        <v>166051</v>
      </c>
      <c r="C384" s="20">
        <v>13.18</v>
      </c>
      <c r="D384" s="3">
        <v>1465.9</v>
      </c>
      <c r="E384" s="21">
        <v>849.9</v>
      </c>
    </row>
    <row r="385" spans="1:5">
      <c r="A385" s="1">
        <v>29190</v>
      </c>
      <c r="B385" s="17">
        <v>166300</v>
      </c>
      <c r="C385" s="20">
        <v>13.78</v>
      </c>
      <c r="D385" s="3">
        <v>1473.7</v>
      </c>
      <c r="E385" s="21">
        <v>849.8</v>
      </c>
    </row>
    <row r="386" spans="1:5">
      <c r="A386" s="1">
        <v>29221</v>
      </c>
      <c r="B386" s="17">
        <v>166544</v>
      </c>
      <c r="C386" s="20">
        <v>13.82</v>
      </c>
      <c r="D386" s="3">
        <v>1482.7</v>
      </c>
      <c r="E386" s="21">
        <v>852.4</v>
      </c>
    </row>
    <row r="387" spans="1:5">
      <c r="A387" s="1">
        <v>29252</v>
      </c>
      <c r="B387" s="17">
        <v>166759</v>
      </c>
      <c r="C387" s="20">
        <v>14.13</v>
      </c>
      <c r="D387" s="3">
        <v>1494.5</v>
      </c>
      <c r="E387" s="21">
        <v>855.9</v>
      </c>
    </row>
    <row r="388" spans="1:5">
      <c r="A388" s="1">
        <v>29281</v>
      </c>
      <c r="B388" s="17">
        <v>166984</v>
      </c>
      <c r="C388" s="20">
        <v>17.190000000000001</v>
      </c>
      <c r="D388" s="3">
        <v>1499.8</v>
      </c>
      <c r="E388" s="21">
        <v>846.1</v>
      </c>
    </row>
    <row r="389" spans="1:5">
      <c r="A389" s="1">
        <v>29312</v>
      </c>
      <c r="B389" s="17">
        <v>167197</v>
      </c>
      <c r="C389" s="20">
        <v>17.61</v>
      </c>
      <c r="D389" s="3">
        <v>1502.2</v>
      </c>
      <c r="E389" s="21">
        <v>827.3</v>
      </c>
    </row>
    <row r="390" spans="1:5">
      <c r="A390" s="1">
        <v>29342</v>
      </c>
      <c r="B390" s="17">
        <v>167407</v>
      </c>
      <c r="C390" s="20">
        <v>10.98</v>
      </c>
      <c r="D390" s="3">
        <v>1512.3</v>
      </c>
      <c r="E390" s="21">
        <v>830.2</v>
      </c>
    </row>
    <row r="391" spans="1:5">
      <c r="A391" s="1">
        <v>29373</v>
      </c>
      <c r="B391" s="17">
        <v>167643</v>
      </c>
      <c r="C391" s="20">
        <v>9.4700000000000006</v>
      </c>
      <c r="D391" s="3">
        <v>1529.2</v>
      </c>
      <c r="E391" s="21">
        <v>851.1</v>
      </c>
    </row>
    <row r="392" spans="1:5">
      <c r="A392" s="1">
        <v>29403</v>
      </c>
      <c r="B392" s="17">
        <v>167932</v>
      </c>
      <c r="C392" s="20">
        <v>9.0299999999999994</v>
      </c>
      <c r="D392" s="3">
        <v>1545.5</v>
      </c>
      <c r="E392" s="21">
        <v>873.3</v>
      </c>
    </row>
    <row r="393" spans="1:5">
      <c r="A393" s="1">
        <v>29434</v>
      </c>
      <c r="B393" s="17">
        <v>168103</v>
      </c>
      <c r="C393" s="20">
        <v>9.61</v>
      </c>
      <c r="D393" s="3">
        <v>1561.5</v>
      </c>
      <c r="E393" s="21">
        <v>892.1</v>
      </c>
    </row>
    <row r="394" spans="1:5">
      <c r="A394" s="1">
        <v>29465</v>
      </c>
      <c r="B394" s="17">
        <v>168297</v>
      </c>
      <c r="C394" s="20">
        <v>10.87</v>
      </c>
      <c r="D394" s="3">
        <v>1574</v>
      </c>
      <c r="E394" s="21">
        <v>901.3</v>
      </c>
    </row>
    <row r="395" spans="1:5">
      <c r="A395" s="1">
        <v>29495</v>
      </c>
      <c r="B395" s="17">
        <v>168503</v>
      </c>
      <c r="C395" s="20">
        <v>12.81</v>
      </c>
      <c r="D395" s="3">
        <v>1584.8</v>
      </c>
      <c r="E395" s="21">
        <v>906.2</v>
      </c>
    </row>
    <row r="396" spans="1:5">
      <c r="A396" s="1">
        <v>29526</v>
      </c>
      <c r="B396" s="17">
        <v>168695</v>
      </c>
      <c r="C396" s="20">
        <v>15.85</v>
      </c>
      <c r="D396" s="3">
        <v>1595.8</v>
      </c>
      <c r="E396" s="21">
        <v>903.3</v>
      </c>
    </row>
    <row r="397" spans="1:5">
      <c r="A397" s="1">
        <v>29556</v>
      </c>
      <c r="B397" s="17">
        <v>168883</v>
      </c>
      <c r="C397" s="20">
        <v>18.899999999999999</v>
      </c>
      <c r="D397" s="3">
        <v>1599.8</v>
      </c>
      <c r="E397" s="21">
        <v>887.3</v>
      </c>
    </row>
    <row r="398" spans="1:5">
      <c r="A398" s="1">
        <v>29587</v>
      </c>
      <c r="B398" s="17">
        <v>169104</v>
      </c>
      <c r="C398" s="20">
        <v>19.079999999999998</v>
      </c>
      <c r="D398" s="3">
        <v>1606.9</v>
      </c>
      <c r="E398" s="21">
        <v>875.1</v>
      </c>
    </row>
    <row r="399" spans="1:5">
      <c r="A399" s="1">
        <v>29618</v>
      </c>
      <c r="B399" s="17">
        <v>169280</v>
      </c>
      <c r="C399" s="20">
        <v>15.93</v>
      </c>
      <c r="D399" s="3">
        <v>1618.7</v>
      </c>
      <c r="E399" s="21">
        <v>879.7</v>
      </c>
    </row>
    <row r="400" spans="1:5">
      <c r="A400" s="1">
        <v>29646</v>
      </c>
      <c r="B400" s="17">
        <v>169453</v>
      </c>
      <c r="C400" s="20">
        <v>14.7</v>
      </c>
      <c r="D400" s="3">
        <v>1636.6</v>
      </c>
      <c r="E400" s="21">
        <v>892.7</v>
      </c>
    </row>
    <row r="401" spans="1:5">
      <c r="A401" s="1">
        <v>29677</v>
      </c>
      <c r="B401" s="17">
        <v>169641</v>
      </c>
      <c r="C401" s="20">
        <v>15.72</v>
      </c>
      <c r="D401" s="3">
        <v>1659.2</v>
      </c>
      <c r="E401" s="21">
        <v>915</v>
      </c>
    </row>
    <row r="402" spans="1:5">
      <c r="A402" s="1">
        <v>29707</v>
      </c>
      <c r="B402" s="17">
        <v>169829</v>
      </c>
      <c r="C402" s="20">
        <v>18.52</v>
      </c>
      <c r="D402" s="3">
        <v>1664.2</v>
      </c>
      <c r="E402" s="21">
        <v>911.7</v>
      </c>
    </row>
    <row r="403" spans="1:5">
      <c r="A403" s="1">
        <v>29738</v>
      </c>
      <c r="B403" s="17">
        <v>170042</v>
      </c>
      <c r="C403" s="20">
        <v>19.100000000000001</v>
      </c>
      <c r="D403" s="3">
        <v>1670.3</v>
      </c>
      <c r="E403" s="21">
        <v>908.9</v>
      </c>
    </row>
    <row r="404" spans="1:5">
      <c r="A404" s="1">
        <v>29768</v>
      </c>
      <c r="B404" s="17">
        <v>170246</v>
      </c>
      <c r="C404" s="20">
        <v>19.04</v>
      </c>
      <c r="D404" s="3">
        <v>1681.9</v>
      </c>
      <c r="E404" s="21">
        <v>920</v>
      </c>
    </row>
    <row r="405" spans="1:5">
      <c r="A405" s="1">
        <v>29799</v>
      </c>
      <c r="B405" s="17">
        <v>170399</v>
      </c>
      <c r="C405" s="20">
        <v>17.82</v>
      </c>
      <c r="D405" s="3">
        <v>1694.3</v>
      </c>
      <c r="E405" s="21">
        <v>923.3</v>
      </c>
    </row>
    <row r="406" spans="1:5">
      <c r="A406" s="1">
        <v>29830</v>
      </c>
      <c r="B406" s="17">
        <v>170593</v>
      </c>
      <c r="C406" s="20">
        <v>15.87</v>
      </c>
      <c r="D406" s="3">
        <v>1706</v>
      </c>
      <c r="E406" s="21">
        <v>930.6</v>
      </c>
    </row>
    <row r="407" spans="1:5">
      <c r="A407" s="1">
        <v>29860</v>
      </c>
      <c r="B407" s="17">
        <v>170809</v>
      </c>
      <c r="C407" s="20">
        <v>15.08</v>
      </c>
      <c r="D407" s="3">
        <v>1721.8</v>
      </c>
      <c r="E407" s="21">
        <v>938.5</v>
      </c>
    </row>
    <row r="408" spans="1:5">
      <c r="A408" s="1">
        <v>29891</v>
      </c>
      <c r="B408" s="17">
        <v>170996</v>
      </c>
      <c r="C408" s="20">
        <v>13.31</v>
      </c>
      <c r="D408" s="3">
        <v>1736.1</v>
      </c>
      <c r="E408" s="21">
        <v>950.6</v>
      </c>
    </row>
    <row r="409" spans="1:5">
      <c r="A409" s="1">
        <v>29921</v>
      </c>
      <c r="B409" s="17">
        <v>171166</v>
      </c>
      <c r="C409" s="20">
        <v>12.37</v>
      </c>
      <c r="D409" s="3">
        <v>1755.5</v>
      </c>
      <c r="E409" s="21">
        <v>970.6</v>
      </c>
    </row>
    <row r="410" spans="1:5">
      <c r="A410" s="1">
        <v>29952</v>
      </c>
      <c r="B410" s="17">
        <v>171335</v>
      </c>
      <c r="C410" s="20">
        <v>13.22</v>
      </c>
      <c r="D410" s="3">
        <v>1770.4</v>
      </c>
      <c r="E410" s="21">
        <v>983.6</v>
      </c>
    </row>
    <row r="411" spans="1:5">
      <c r="A411" s="1">
        <v>29983</v>
      </c>
      <c r="B411" s="17">
        <v>171489</v>
      </c>
      <c r="C411" s="20">
        <v>14.78</v>
      </c>
      <c r="D411" s="3">
        <v>1774.5</v>
      </c>
      <c r="E411" s="21">
        <v>977.3</v>
      </c>
    </row>
    <row r="412" spans="1:5">
      <c r="A412" s="1">
        <v>30011</v>
      </c>
      <c r="B412" s="17">
        <v>171667</v>
      </c>
      <c r="C412" s="20">
        <v>14.68</v>
      </c>
      <c r="D412" s="3">
        <v>1786.5</v>
      </c>
      <c r="E412" s="21">
        <v>978.9</v>
      </c>
    </row>
    <row r="413" spans="1:5">
      <c r="A413" s="1">
        <v>30042</v>
      </c>
      <c r="B413" s="17">
        <v>171844</v>
      </c>
      <c r="C413" s="20">
        <v>14.94</v>
      </c>
      <c r="D413" s="3">
        <v>1803.9</v>
      </c>
      <c r="E413" s="21">
        <v>986.9</v>
      </c>
    </row>
    <row r="414" spans="1:5">
      <c r="A414" s="1">
        <v>30072</v>
      </c>
      <c r="B414" s="17">
        <v>172026</v>
      </c>
      <c r="C414" s="20">
        <v>14.45</v>
      </c>
      <c r="D414" s="3">
        <v>1815.4</v>
      </c>
      <c r="E414" s="21">
        <v>993.3</v>
      </c>
    </row>
    <row r="415" spans="1:5">
      <c r="A415" s="1">
        <v>30103</v>
      </c>
      <c r="B415" s="17">
        <v>172190</v>
      </c>
      <c r="C415" s="20">
        <v>14.15</v>
      </c>
      <c r="D415" s="3">
        <v>1826</v>
      </c>
      <c r="E415" s="21">
        <v>1000.2</v>
      </c>
    </row>
    <row r="416" spans="1:5">
      <c r="A416" s="1">
        <v>30133</v>
      </c>
      <c r="B416" s="17">
        <v>172364</v>
      </c>
      <c r="C416" s="20">
        <v>12.59</v>
      </c>
      <c r="D416" s="3">
        <v>1834.2</v>
      </c>
      <c r="E416" s="21">
        <v>1002.1</v>
      </c>
    </row>
    <row r="417" spans="1:5">
      <c r="A417" s="1">
        <v>30164</v>
      </c>
      <c r="B417" s="17">
        <v>172511</v>
      </c>
      <c r="C417" s="20">
        <v>10.119999999999999</v>
      </c>
      <c r="D417" s="3">
        <v>1849.2</v>
      </c>
      <c r="E417" s="21">
        <v>1020.5</v>
      </c>
    </row>
    <row r="418" spans="1:5">
      <c r="A418" s="1">
        <v>30195</v>
      </c>
      <c r="B418" s="17">
        <v>172690</v>
      </c>
      <c r="C418" s="20">
        <v>10.31</v>
      </c>
      <c r="D418" s="3">
        <v>1863.2</v>
      </c>
      <c r="E418" s="21">
        <v>1034.9000000000001</v>
      </c>
    </row>
    <row r="419" spans="1:5">
      <c r="A419" s="1">
        <v>30225</v>
      </c>
      <c r="B419" s="17">
        <v>172881</v>
      </c>
      <c r="C419" s="20">
        <v>9.7100000000000009</v>
      </c>
      <c r="D419" s="3">
        <v>1874.5</v>
      </c>
      <c r="E419" s="21">
        <v>1053.9000000000001</v>
      </c>
    </row>
    <row r="420" spans="1:5">
      <c r="A420" s="1">
        <v>30256</v>
      </c>
      <c r="B420" s="17">
        <v>173058</v>
      </c>
      <c r="C420" s="20">
        <v>9.1999999999999993</v>
      </c>
      <c r="D420" s="3">
        <v>1888.2</v>
      </c>
      <c r="E420" s="21">
        <v>1071.4000000000001</v>
      </c>
    </row>
    <row r="421" spans="1:5">
      <c r="A421" s="1">
        <v>30286</v>
      </c>
      <c r="B421" s="17">
        <v>173199</v>
      </c>
      <c r="C421" s="20">
        <v>8.9499999999999993</v>
      </c>
      <c r="D421" s="3">
        <v>1910.1</v>
      </c>
      <c r="E421" s="21">
        <v>1108</v>
      </c>
    </row>
    <row r="422" spans="1:5">
      <c r="A422" s="1">
        <v>30317</v>
      </c>
      <c r="B422" s="17">
        <v>173354</v>
      </c>
      <c r="C422" s="20">
        <v>8.68</v>
      </c>
      <c r="D422" s="3">
        <v>1963.2</v>
      </c>
      <c r="E422" s="21">
        <v>1215.9000000000001</v>
      </c>
    </row>
    <row r="423" spans="1:5">
      <c r="A423" s="1">
        <v>30348</v>
      </c>
      <c r="B423" s="17">
        <v>173505</v>
      </c>
      <c r="C423" s="20">
        <v>8.51</v>
      </c>
      <c r="D423" s="3">
        <v>2000.3</v>
      </c>
      <c r="E423" s="21">
        <v>1292.4000000000001</v>
      </c>
    </row>
    <row r="424" spans="1:5">
      <c r="A424" s="1">
        <v>30376</v>
      </c>
      <c r="B424" s="17">
        <v>173656</v>
      </c>
      <c r="C424" s="20">
        <v>8.77</v>
      </c>
      <c r="D424" s="3">
        <v>2018.5</v>
      </c>
      <c r="E424" s="21">
        <v>1327.4</v>
      </c>
    </row>
    <row r="425" spans="1:5">
      <c r="A425" s="1">
        <v>30407</v>
      </c>
      <c r="B425" s="17">
        <v>173794</v>
      </c>
      <c r="C425" s="20">
        <v>8.8000000000000007</v>
      </c>
      <c r="D425" s="3">
        <v>2031.7</v>
      </c>
      <c r="E425" s="21">
        <v>1343.6</v>
      </c>
    </row>
    <row r="426" spans="1:5">
      <c r="A426" s="1">
        <v>30437</v>
      </c>
      <c r="B426" s="17">
        <v>173953</v>
      </c>
      <c r="C426" s="20">
        <v>8.6300000000000008</v>
      </c>
      <c r="D426" s="3">
        <v>2046.2</v>
      </c>
      <c r="E426" s="21">
        <v>1363.1</v>
      </c>
    </row>
    <row r="427" spans="1:5">
      <c r="A427" s="1">
        <v>30468</v>
      </c>
      <c r="B427" s="17">
        <v>174125</v>
      </c>
      <c r="C427" s="20">
        <v>8.98</v>
      </c>
      <c r="D427" s="3">
        <v>2056.5</v>
      </c>
      <c r="E427" s="21">
        <v>1373.4</v>
      </c>
    </row>
    <row r="428" spans="1:5">
      <c r="A428" s="1">
        <v>30498</v>
      </c>
      <c r="B428" s="17">
        <v>174306</v>
      </c>
      <c r="C428" s="20">
        <v>9.3699999999999992</v>
      </c>
      <c r="D428" s="3">
        <v>2067.6999999999998</v>
      </c>
      <c r="E428" s="21">
        <v>1375.9</v>
      </c>
    </row>
    <row r="429" spans="1:5">
      <c r="A429" s="1">
        <v>30529</v>
      </c>
      <c r="B429" s="17">
        <v>174440</v>
      </c>
      <c r="C429" s="20">
        <v>9.56</v>
      </c>
      <c r="D429" s="3">
        <v>2076.8000000000002</v>
      </c>
      <c r="E429" s="21">
        <v>1375.7</v>
      </c>
    </row>
    <row r="430" spans="1:5">
      <c r="A430" s="1">
        <v>30560</v>
      </c>
      <c r="B430" s="17">
        <v>174602</v>
      </c>
      <c r="C430" s="20">
        <v>9.4499999999999993</v>
      </c>
      <c r="D430" s="3">
        <v>2085.9</v>
      </c>
      <c r="E430" s="21">
        <v>1376.5</v>
      </c>
    </row>
    <row r="431" spans="1:5">
      <c r="A431" s="1">
        <v>30590</v>
      </c>
      <c r="B431" s="17">
        <v>174779</v>
      </c>
      <c r="C431" s="20">
        <v>9.48</v>
      </c>
      <c r="D431" s="3">
        <v>2102.1</v>
      </c>
      <c r="E431" s="21">
        <v>1380</v>
      </c>
    </row>
    <row r="432" spans="1:5">
      <c r="A432" s="1">
        <v>30621</v>
      </c>
      <c r="B432" s="17">
        <v>174951</v>
      </c>
      <c r="C432" s="20">
        <v>9.34</v>
      </c>
      <c r="D432" s="3">
        <v>2115.1999999999998</v>
      </c>
      <c r="E432" s="21">
        <v>1380.2</v>
      </c>
    </row>
    <row r="433" spans="1:5">
      <c r="A433" s="1">
        <v>30651</v>
      </c>
      <c r="B433" s="17">
        <v>175121</v>
      </c>
      <c r="C433" s="20">
        <v>9.4700000000000006</v>
      </c>
      <c r="D433" s="3">
        <v>2126.4</v>
      </c>
      <c r="E433" s="21">
        <v>1383.2</v>
      </c>
    </row>
    <row r="434" spans="1:5">
      <c r="A434" s="1">
        <v>30682</v>
      </c>
      <c r="B434" s="17">
        <v>175533</v>
      </c>
      <c r="C434" s="20">
        <v>9.56</v>
      </c>
      <c r="D434" s="3">
        <v>2141.1</v>
      </c>
      <c r="E434" s="21">
        <v>1389.4</v>
      </c>
    </row>
    <row r="435" spans="1:5">
      <c r="A435" s="1">
        <v>30713</v>
      </c>
      <c r="B435" s="17">
        <v>175679</v>
      </c>
      <c r="C435" s="20">
        <v>9.59</v>
      </c>
      <c r="D435" s="3">
        <v>2161.1999999999998</v>
      </c>
      <c r="E435" s="21">
        <v>1402.5</v>
      </c>
    </row>
    <row r="436" spans="1:5">
      <c r="A436" s="1">
        <v>30742</v>
      </c>
      <c r="B436" s="17">
        <v>175824</v>
      </c>
      <c r="C436" s="20">
        <v>9.91</v>
      </c>
      <c r="D436" s="3">
        <v>2178.1999999999998</v>
      </c>
      <c r="E436" s="21">
        <v>1415.1</v>
      </c>
    </row>
    <row r="437" spans="1:5">
      <c r="A437" s="1">
        <v>30773</v>
      </c>
      <c r="B437" s="17">
        <v>175969</v>
      </c>
      <c r="C437" s="20">
        <v>10.29</v>
      </c>
      <c r="D437" s="3">
        <v>2194.8000000000002</v>
      </c>
      <c r="E437" s="21">
        <v>1426.3</v>
      </c>
    </row>
    <row r="438" spans="1:5">
      <c r="A438" s="1">
        <v>30803</v>
      </c>
      <c r="B438" s="17">
        <v>176123</v>
      </c>
      <c r="C438" s="20">
        <v>10.32</v>
      </c>
      <c r="D438" s="3">
        <v>2207.4</v>
      </c>
      <c r="E438" s="21">
        <v>1430.8</v>
      </c>
    </row>
    <row r="439" spans="1:5">
      <c r="A439" s="1">
        <v>30834</v>
      </c>
      <c r="B439" s="17">
        <v>176284</v>
      </c>
      <c r="C439" s="20">
        <v>11.06</v>
      </c>
      <c r="D439" s="3">
        <v>2218.3000000000002</v>
      </c>
      <c r="E439" s="21">
        <v>1432.7</v>
      </c>
    </row>
    <row r="440" spans="1:5">
      <c r="A440" s="1">
        <v>30864</v>
      </c>
      <c r="B440" s="17">
        <v>176440</v>
      </c>
      <c r="C440" s="20">
        <v>11.23</v>
      </c>
      <c r="D440" s="3">
        <v>2226.6999999999998</v>
      </c>
      <c r="E440" s="21">
        <v>1430.2</v>
      </c>
    </row>
    <row r="441" spans="1:5">
      <c r="A441" s="1">
        <v>30895</v>
      </c>
      <c r="B441" s="17">
        <v>176583</v>
      </c>
      <c r="C441" s="20">
        <v>11.64</v>
      </c>
      <c r="D441" s="3">
        <v>2233.5</v>
      </c>
      <c r="E441" s="21">
        <v>1422.7</v>
      </c>
    </row>
    <row r="442" spans="1:5">
      <c r="A442" s="1">
        <v>30926</v>
      </c>
      <c r="B442" s="17">
        <v>176763</v>
      </c>
      <c r="C442" s="20">
        <v>11.3</v>
      </c>
      <c r="D442" s="3">
        <v>2247.4</v>
      </c>
      <c r="E442" s="21">
        <v>1425.3</v>
      </c>
    </row>
    <row r="443" spans="1:5">
      <c r="A443" s="1">
        <v>30956</v>
      </c>
      <c r="B443" s="17">
        <v>176956</v>
      </c>
      <c r="C443" s="20">
        <v>9.99</v>
      </c>
      <c r="D443" s="3">
        <v>2262</v>
      </c>
      <c r="E443" s="21">
        <v>1437.1</v>
      </c>
    </row>
    <row r="444" spans="1:5">
      <c r="A444" s="1">
        <v>30987</v>
      </c>
      <c r="B444" s="17">
        <v>177135</v>
      </c>
      <c r="C444" s="20">
        <v>9.43</v>
      </c>
      <c r="D444" s="3">
        <v>2284.6</v>
      </c>
      <c r="E444" s="21">
        <v>1458.2</v>
      </c>
    </row>
    <row r="445" spans="1:5">
      <c r="A445" s="1">
        <v>31017</v>
      </c>
      <c r="B445" s="17">
        <v>177306</v>
      </c>
      <c r="C445" s="20">
        <v>8.3800000000000008</v>
      </c>
      <c r="D445" s="3">
        <v>2309.8000000000002</v>
      </c>
      <c r="E445" s="21">
        <v>1483.4</v>
      </c>
    </row>
    <row r="446" spans="1:5">
      <c r="A446" s="1">
        <v>31048</v>
      </c>
      <c r="B446" s="17">
        <v>177384</v>
      </c>
      <c r="C446" s="20">
        <v>8.35</v>
      </c>
      <c r="D446" s="3">
        <v>2335.9</v>
      </c>
      <c r="E446" s="21">
        <v>1512.5</v>
      </c>
    </row>
    <row r="447" spans="1:5">
      <c r="A447" s="1">
        <v>31079</v>
      </c>
      <c r="B447" s="17">
        <v>177516</v>
      </c>
      <c r="C447" s="20">
        <v>8.5</v>
      </c>
      <c r="D447" s="3">
        <v>2357.4</v>
      </c>
      <c r="E447" s="21">
        <v>1536</v>
      </c>
    </row>
    <row r="448" spans="1:5">
      <c r="A448" s="1">
        <v>31107</v>
      </c>
      <c r="B448" s="17">
        <v>177667</v>
      </c>
      <c r="C448" s="20">
        <v>8.58</v>
      </c>
      <c r="D448" s="3">
        <v>2369.4</v>
      </c>
      <c r="E448" s="21">
        <v>1547.3</v>
      </c>
    </row>
    <row r="449" spans="1:5">
      <c r="A449" s="1">
        <v>31138</v>
      </c>
      <c r="B449" s="17">
        <v>177799</v>
      </c>
      <c r="C449" s="20">
        <v>8.27</v>
      </c>
      <c r="D449" s="3">
        <v>2378.6999999999998</v>
      </c>
      <c r="E449" s="21">
        <v>1555.2</v>
      </c>
    </row>
    <row r="450" spans="1:5">
      <c r="A450" s="1">
        <v>31168</v>
      </c>
      <c r="B450" s="17">
        <v>177944</v>
      </c>
      <c r="C450" s="20">
        <v>7.97</v>
      </c>
      <c r="D450" s="3">
        <v>2393</v>
      </c>
      <c r="E450" s="21">
        <v>1569</v>
      </c>
    </row>
    <row r="451" spans="1:5">
      <c r="A451" s="1">
        <v>31199</v>
      </c>
      <c r="B451" s="17">
        <v>178096</v>
      </c>
      <c r="C451" s="20">
        <v>7.53</v>
      </c>
      <c r="D451" s="3">
        <v>2416.1</v>
      </c>
      <c r="E451" s="21">
        <v>1595.5</v>
      </c>
    </row>
    <row r="452" spans="1:5">
      <c r="A452" s="1">
        <v>31229</v>
      </c>
      <c r="B452" s="17">
        <v>178263</v>
      </c>
      <c r="C452" s="20">
        <v>7.88</v>
      </c>
      <c r="D452" s="3">
        <v>2432.9</v>
      </c>
      <c r="E452" s="21">
        <v>1612.2</v>
      </c>
    </row>
    <row r="453" spans="1:5">
      <c r="A453" s="1">
        <v>31260</v>
      </c>
      <c r="B453" s="17">
        <v>178405</v>
      </c>
      <c r="C453" s="20">
        <v>7.9</v>
      </c>
      <c r="D453" s="3">
        <v>2447.3000000000002</v>
      </c>
      <c r="E453" s="21">
        <v>1630.2</v>
      </c>
    </row>
    <row r="454" spans="1:5">
      <c r="A454" s="1">
        <v>31291</v>
      </c>
      <c r="B454" s="17">
        <v>178572</v>
      </c>
      <c r="C454" s="20">
        <v>7.92</v>
      </c>
      <c r="D454" s="3">
        <v>2459.6999999999998</v>
      </c>
      <c r="E454" s="21">
        <v>1643.1</v>
      </c>
    </row>
    <row r="455" spans="1:5">
      <c r="A455" s="1">
        <v>31321</v>
      </c>
      <c r="B455" s="17">
        <v>178770</v>
      </c>
      <c r="C455" s="20">
        <v>7.99</v>
      </c>
      <c r="D455" s="3">
        <v>2471.5</v>
      </c>
      <c r="E455" s="21">
        <v>1655.3</v>
      </c>
    </row>
    <row r="456" spans="1:5">
      <c r="A456" s="1">
        <v>31352</v>
      </c>
      <c r="B456" s="17">
        <v>178940</v>
      </c>
      <c r="C456" s="20">
        <v>8.0500000000000007</v>
      </c>
      <c r="D456" s="3">
        <v>2481.1</v>
      </c>
      <c r="E456" s="21">
        <v>1664.5</v>
      </c>
    </row>
    <row r="457" spans="1:5">
      <c r="A457" s="1">
        <v>31382</v>
      </c>
      <c r="B457" s="17">
        <v>179112</v>
      </c>
      <c r="C457" s="20">
        <v>8.27</v>
      </c>
      <c r="D457" s="3">
        <v>2495.5</v>
      </c>
      <c r="E457" s="21">
        <v>1675.3</v>
      </c>
    </row>
    <row r="458" spans="1:5">
      <c r="A458" s="1">
        <v>31413</v>
      </c>
      <c r="B458" s="17">
        <v>179670</v>
      </c>
      <c r="C458" s="20">
        <v>8.14</v>
      </c>
      <c r="D458" s="3">
        <v>2505.5</v>
      </c>
      <c r="E458" s="21">
        <v>1683.3</v>
      </c>
    </row>
    <row r="459" spans="1:5">
      <c r="A459" s="1">
        <v>31444</v>
      </c>
      <c r="B459" s="17">
        <v>179821</v>
      </c>
      <c r="C459" s="20">
        <v>7.86</v>
      </c>
      <c r="D459" s="3">
        <v>2516</v>
      </c>
      <c r="E459" s="21">
        <v>1693.3</v>
      </c>
    </row>
    <row r="460" spans="1:5">
      <c r="A460" s="1">
        <v>31472</v>
      </c>
      <c r="B460" s="17">
        <v>179985</v>
      </c>
      <c r="C460" s="20">
        <v>7.48</v>
      </c>
      <c r="D460" s="3">
        <v>2536</v>
      </c>
      <c r="E460" s="21">
        <v>1713.6</v>
      </c>
    </row>
    <row r="461" spans="1:5">
      <c r="A461" s="1">
        <v>31503</v>
      </c>
      <c r="B461" s="17">
        <v>180148</v>
      </c>
      <c r="C461" s="20">
        <v>6.99</v>
      </c>
      <c r="D461" s="3">
        <v>2560.9</v>
      </c>
      <c r="E461" s="21">
        <v>1742.6</v>
      </c>
    </row>
    <row r="462" spans="1:5">
      <c r="A462" s="1">
        <v>31533</v>
      </c>
      <c r="B462" s="17">
        <v>180311</v>
      </c>
      <c r="C462" s="20">
        <v>6.85</v>
      </c>
      <c r="D462" s="3">
        <v>2588.3000000000002</v>
      </c>
      <c r="E462" s="21">
        <v>1775.6</v>
      </c>
    </row>
    <row r="463" spans="1:5">
      <c r="A463" s="1">
        <v>31564</v>
      </c>
      <c r="B463" s="17">
        <v>180503</v>
      </c>
      <c r="C463" s="20">
        <v>6.92</v>
      </c>
      <c r="D463" s="3">
        <v>2608.5</v>
      </c>
      <c r="E463" s="21">
        <v>1801.3</v>
      </c>
    </row>
    <row r="464" spans="1:5">
      <c r="A464" s="1">
        <v>31594</v>
      </c>
      <c r="B464" s="17">
        <v>180682</v>
      </c>
      <c r="C464" s="20">
        <v>6.56</v>
      </c>
      <c r="D464" s="3">
        <v>2630.3</v>
      </c>
      <c r="E464" s="21">
        <v>1827.2</v>
      </c>
    </row>
    <row r="465" spans="1:5">
      <c r="A465" s="1">
        <v>31625</v>
      </c>
      <c r="B465" s="17">
        <v>180828</v>
      </c>
      <c r="C465" s="20">
        <v>6.17</v>
      </c>
      <c r="D465" s="3">
        <v>2650.2</v>
      </c>
      <c r="E465" s="21">
        <v>1854.5</v>
      </c>
    </row>
    <row r="466" spans="1:5">
      <c r="A466" s="1">
        <v>31656</v>
      </c>
      <c r="B466" s="17">
        <v>180997</v>
      </c>
      <c r="C466" s="20">
        <v>5.89</v>
      </c>
      <c r="D466" s="3">
        <v>2671.8</v>
      </c>
      <c r="E466" s="21">
        <v>1883.5</v>
      </c>
    </row>
    <row r="467" spans="1:5">
      <c r="A467" s="1">
        <v>31686</v>
      </c>
      <c r="B467" s="17">
        <v>181186</v>
      </c>
      <c r="C467" s="20">
        <v>5.85</v>
      </c>
      <c r="D467" s="3">
        <v>2691.7</v>
      </c>
      <c r="E467" s="21">
        <v>1910.8</v>
      </c>
    </row>
    <row r="468" spans="1:5">
      <c r="A468" s="1">
        <v>31717</v>
      </c>
      <c r="B468" s="17">
        <v>181363</v>
      </c>
      <c r="C468" s="20">
        <v>6.04</v>
      </c>
      <c r="D468" s="3">
        <v>2705.4</v>
      </c>
      <c r="E468" s="21">
        <v>1930.1</v>
      </c>
    </row>
    <row r="469" spans="1:5">
      <c r="A469" s="1">
        <v>31747</v>
      </c>
      <c r="B469" s="17">
        <v>181547</v>
      </c>
      <c r="C469" s="20">
        <v>6.91</v>
      </c>
      <c r="D469" s="3">
        <v>2732.2</v>
      </c>
      <c r="E469" s="21">
        <v>1960.2</v>
      </c>
    </row>
    <row r="470" spans="1:5">
      <c r="A470" s="1">
        <v>31778</v>
      </c>
      <c r="B470" s="17">
        <v>181827</v>
      </c>
      <c r="C470" s="20">
        <v>6.43</v>
      </c>
      <c r="D470" s="3">
        <v>2747.9</v>
      </c>
      <c r="E470" s="21">
        <v>1977.3</v>
      </c>
    </row>
    <row r="471" spans="1:5">
      <c r="A471" s="1">
        <v>31809</v>
      </c>
      <c r="B471" s="17">
        <v>181998</v>
      </c>
      <c r="C471" s="20">
        <v>6.1</v>
      </c>
      <c r="D471" s="3">
        <v>2751.6</v>
      </c>
      <c r="E471" s="21">
        <v>1985.8</v>
      </c>
    </row>
    <row r="472" spans="1:5">
      <c r="A472" s="1">
        <v>31837</v>
      </c>
      <c r="B472" s="17">
        <v>182179</v>
      </c>
      <c r="C472" s="20">
        <v>6.13</v>
      </c>
      <c r="D472" s="3">
        <v>2757.6</v>
      </c>
      <c r="E472" s="21">
        <v>1995.3</v>
      </c>
    </row>
    <row r="473" spans="1:5">
      <c r="A473" s="1">
        <v>31868</v>
      </c>
      <c r="B473" s="17">
        <v>182344</v>
      </c>
      <c r="C473" s="20">
        <v>6.37</v>
      </c>
      <c r="D473" s="3">
        <v>2771.8</v>
      </c>
      <c r="E473" s="21">
        <v>2011.3</v>
      </c>
    </row>
    <row r="474" spans="1:5">
      <c r="A474" s="1">
        <v>31898</v>
      </c>
      <c r="B474" s="17">
        <v>182533</v>
      </c>
      <c r="C474" s="20">
        <v>6.85</v>
      </c>
      <c r="D474" s="3">
        <v>2777.1</v>
      </c>
      <c r="E474" s="21">
        <v>2015.7</v>
      </c>
    </row>
    <row r="475" spans="1:5">
      <c r="A475" s="1">
        <v>31929</v>
      </c>
      <c r="B475" s="17">
        <v>182703</v>
      </c>
      <c r="C475" s="20">
        <v>6.73</v>
      </c>
      <c r="D475" s="3">
        <v>2778.7</v>
      </c>
      <c r="E475" s="21">
        <v>2012.3</v>
      </c>
    </row>
    <row r="476" spans="1:5">
      <c r="A476" s="1">
        <v>31959</v>
      </c>
      <c r="B476" s="17">
        <v>182885</v>
      </c>
      <c r="C476" s="20">
        <v>6.58</v>
      </c>
      <c r="D476" s="3">
        <v>2783.2</v>
      </c>
      <c r="E476" s="21">
        <v>2009.9</v>
      </c>
    </row>
    <row r="477" spans="1:5">
      <c r="A477" s="1">
        <v>31990</v>
      </c>
      <c r="B477" s="17">
        <v>183002</v>
      </c>
      <c r="C477" s="20">
        <v>6.73</v>
      </c>
      <c r="D477" s="3">
        <v>2792.2</v>
      </c>
      <c r="E477" s="21">
        <v>2011.5</v>
      </c>
    </row>
    <row r="478" spans="1:5">
      <c r="A478" s="1">
        <v>32021</v>
      </c>
      <c r="B478" s="17">
        <v>183161</v>
      </c>
      <c r="C478" s="20">
        <v>7.22</v>
      </c>
      <c r="D478" s="3">
        <v>2803.5</v>
      </c>
      <c r="E478" s="21">
        <v>2013.4</v>
      </c>
    </row>
    <row r="479" spans="1:5">
      <c r="A479" s="1">
        <v>32051</v>
      </c>
      <c r="B479" s="17">
        <v>183311</v>
      </c>
      <c r="C479" s="20">
        <v>7.29</v>
      </c>
      <c r="D479" s="3">
        <v>2819.1</v>
      </c>
      <c r="E479" s="21">
        <v>2018.1</v>
      </c>
    </row>
    <row r="480" spans="1:5">
      <c r="A480" s="1">
        <v>32082</v>
      </c>
      <c r="B480" s="17">
        <v>183470</v>
      </c>
      <c r="C480" s="20">
        <v>6.69</v>
      </c>
      <c r="D480" s="3">
        <v>2823.8</v>
      </c>
      <c r="E480" s="21">
        <v>2008.6</v>
      </c>
    </row>
    <row r="481" spans="1:5">
      <c r="A481" s="1">
        <v>32112</v>
      </c>
      <c r="B481" s="17">
        <v>183620</v>
      </c>
      <c r="C481" s="20">
        <v>6.77</v>
      </c>
      <c r="D481" s="3">
        <v>2831.3</v>
      </c>
      <c r="E481" s="21">
        <v>2004.2</v>
      </c>
    </row>
    <row r="482" spans="1:5">
      <c r="A482" s="1">
        <v>32143</v>
      </c>
      <c r="B482" s="17">
        <v>183822</v>
      </c>
      <c r="C482" s="20">
        <v>6.83</v>
      </c>
      <c r="D482" s="3">
        <v>2852.3</v>
      </c>
      <c r="E482" s="21">
        <v>2016</v>
      </c>
    </row>
    <row r="483" spans="1:5">
      <c r="A483" s="1">
        <v>32174</v>
      </c>
      <c r="B483" s="17">
        <v>183969</v>
      </c>
      <c r="C483" s="20">
        <v>6.58</v>
      </c>
      <c r="D483" s="3">
        <v>2875.2</v>
      </c>
      <c r="E483" s="21">
        <v>2025.8</v>
      </c>
    </row>
    <row r="484" spans="1:5">
      <c r="A484" s="1">
        <v>32203</v>
      </c>
      <c r="B484" s="17">
        <v>184111</v>
      </c>
      <c r="C484" s="20">
        <v>6.58</v>
      </c>
      <c r="D484" s="3">
        <v>2895.5</v>
      </c>
      <c r="E484" s="21">
        <v>2034.8</v>
      </c>
    </row>
    <row r="485" spans="1:5">
      <c r="A485" s="1">
        <v>32234</v>
      </c>
      <c r="B485" s="17">
        <v>184232</v>
      </c>
      <c r="C485" s="20">
        <v>6.87</v>
      </c>
      <c r="D485" s="3">
        <v>2915.6</v>
      </c>
      <c r="E485" s="21">
        <v>2044.5</v>
      </c>
    </row>
    <row r="486" spans="1:5">
      <c r="A486" s="1">
        <v>32264</v>
      </c>
      <c r="B486" s="17">
        <v>184374</v>
      </c>
      <c r="C486" s="20">
        <v>7.09</v>
      </c>
      <c r="D486" s="3">
        <v>2931</v>
      </c>
      <c r="E486" s="21">
        <v>2052.3000000000002</v>
      </c>
    </row>
    <row r="487" spans="1:5">
      <c r="A487" s="1">
        <v>32295</v>
      </c>
      <c r="B487" s="17">
        <v>184562</v>
      </c>
      <c r="C487" s="20">
        <v>7.51</v>
      </c>
      <c r="D487" s="3">
        <v>2943.2</v>
      </c>
      <c r="E487" s="21">
        <v>2057.5</v>
      </c>
    </row>
    <row r="488" spans="1:5">
      <c r="A488" s="1">
        <v>32325</v>
      </c>
      <c r="B488" s="17">
        <v>184729</v>
      </c>
      <c r="C488" s="20">
        <v>7.75</v>
      </c>
      <c r="D488" s="3">
        <v>2953</v>
      </c>
      <c r="E488" s="21">
        <v>2059.3000000000002</v>
      </c>
    </row>
    <row r="489" spans="1:5">
      <c r="A489" s="1">
        <v>32356</v>
      </c>
      <c r="B489" s="17">
        <v>184830</v>
      </c>
      <c r="C489" s="20">
        <v>8.01</v>
      </c>
      <c r="D489" s="3">
        <v>2958.1</v>
      </c>
      <c r="E489" s="21">
        <v>2055.5</v>
      </c>
    </row>
    <row r="490" spans="1:5">
      <c r="A490" s="1">
        <v>32387</v>
      </c>
      <c r="B490" s="17">
        <v>184962</v>
      </c>
      <c r="C490" s="20">
        <v>8.19</v>
      </c>
      <c r="D490" s="3">
        <v>2963</v>
      </c>
      <c r="E490" s="21">
        <v>2049.1</v>
      </c>
    </row>
    <row r="491" spans="1:5">
      <c r="A491" s="1">
        <v>32417</v>
      </c>
      <c r="B491" s="17">
        <v>185114</v>
      </c>
      <c r="C491" s="20">
        <v>8.3000000000000007</v>
      </c>
      <c r="D491" s="3">
        <v>2971.4</v>
      </c>
      <c r="E491" s="21">
        <v>2045.3</v>
      </c>
    </row>
    <row r="492" spans="1:5">
      <c r="A492" s="1">
        <v>32448</v>
      </c>
      <c r="B492" s="17">
        <v>185244</v>
      </c>
      <c r="C492" s="20">
        <v>8.35</v>
      </c>
      <c r="D492" s="3">
        <v>2986.3</v>
      </c>
      <c r="E492" s="21">
        <v>2051.6</v>
      </c>
    </row>
    <row r="493" spans="1:5">
      <c r="A493" s="1">
        <v>32478</v>
      </c>
      <c r="B493" s="17">
        <v>185402</v>
      </c>
      <c r="C493" s="20">
        <v>8.76</v>
      </c>
      <c r="D493" s="3">
        <v>2994.3</v>
      </c>
      <c r="E493" s="21">
        <v>2051.1</v>
      </c>
    </row>
    <row r="494" spans="1:5">
      <c r="A494" s="1">
        <v>32509</v>
      </c>
      <c r="B494" s="17">
        <v>185644</v>
      </c>
      <c r="C494" s="20">
        <v>9.1199999999999992</v>
      </c>
      <c r="D494" s="3">
        <v>2997.5</v>
      </c>
      <c r="E494" s="21">
        <v>2041.1</v>
      </c>
    </row>
    <row r="495" spans="1:5">
      <c r="A495" s="1">
        <v>32540</v>
      </c>
      <c r="B495" s="17">
        <v>185777</v>
      </c>
      <c r="C495" s="20">
        <v>9.36</v>
      </c>
      <c r="D495" s="3">
        <v>2997.9</v>
      </c>
      <c r="E495" s="21">
        <v>2029.1</v>
      </c>
    </row>
    <row r="496" spans="1:5">
      <c r="A496" s="1">
        <v>32568</v>
      </c>
      <c r="B496" s="17">
        <v>185897</v>
      </c>
      <c r="C496" s="20">
        <v>9.85</v>
      </c>
      <c r="D496" s="3">
        <v>3005.5</v>
      </c>
      <c r="E496" s="21">
        <v>2024.8</v>
      </c>
    </row>
    <row r="497" spans="1:5">
      <c r="A497" s="1">
        <v>32599</v>
      </c>
      <c r="B497" s="17">
        <v>186024</v>
      </c>
      <c r="C497" s="20">
        <v>9.84</v>
      </c>
      <c r="D497" s="3">
        <v>3011.7</v>
      </c>
      <c r="E497" s="21">
        <v>2016.1</v>
      </c>
    </row>
    <row r="498" spans="1:5">
      <c r="A498" s="1">
        <v>32629</v>
      </c>
      <c r="B498" s="17">
        <v>186181</v>
      </c>
      <c r="C498" s="20">
        <v>9.81</v>
      </c>
      <c r="D498" s="3">
        <v>3017.4</v>
      </c>
      <c r="E498" s="21">
        <v>2006.8</v>
      </c>
    </row>
    <row r="499" spans="1:5">
      <c r="A499" s="1">
        <v>32660</v>
      </c>
      <c r="B499" s="17">
        <v>186329</v>
      </c>
      <c r="C499" s="20">
        <v>9.5299999999999994</v>
      </c>
      <c r="D499" s="3">
        <v>3033.6</v>
      </c>
      <c r="E499" s="21">
        <v>2013.9</v>
      </c>
    </row>
    <row r="500" spans="1:5">
      <c r="A500" s="1">
        <v>32690</v>
      </c>
      <c r="B500" s="17">
        <v>186483</v>
      </c>
      <c r="C500" s="20">
        <v>9.24</v>
      </c>
      <c r="D500" s="3">
        <v>3058.4</v>
      </c>
      <c r="E500" s="21">
        <v>2033.1</v>
      </c>
    </row>
    <row r="501" spans="1:5">
      <c r="A501" s="1">
        <v>32721</v>
      </c>
      <c r="B501" s="17">
        <v>186598</v>
      </c>
      <c r="C501" s="20">
        <v>8.99</v>
      </c>
      <c r="D501" s="3">
        <v>3080.4</v>
      </c>
      <c r="E501" s="21">
        <v>2050.5</v>
      </c>
    </row>
    <row r="502" spans="1:5">
      <c r="A502" s="1">
        <v>32752</v>
      </c>
      <c r="B502" s="17">
        <v>186726</v>
      </c>
      <c r="C502" s="20">
        <v>9.02</v>
      </c>
      <c r="D502" s="3">
        <v>3098.8</v>
      </c>
      <c r="E502" s="21">
        <v>2066.8000000000002</v>
      </c>
    </row>
    <row r="503" spans="1:5">
      <c r="A503" s="1">
        <v>32782</v>
      </c>
      <c r="B503" s="17">
        <v>186871</v>
      </c>
      <c r="C503" s="20">
        <v>8.84</v>
      </c>
      <c r="D503" s="3">
        <v>3120.7</v>
      </c>
      <c r="E503" s="21">
        <v>2085.5</v>
      </c>
    </row>
    <row r="504" spans="1:5">
      <c r="A504" s="1">
        <v>32813</v>
      </c>
      <c r="B504" s="17">
        <v>187017</v>
      </c>
      <c r="C504" s="20">
        <v>8.5500000000000007</v>
      </c>
      <c r="D504" s="3">
        <v>3139.6</v>
      </c>
      <c r="E504" s="21">
        <v>2102.6999999999998</v>
      </c>
    </row>
    <row r="505" spans="1:5">
      <c r="A505" s="1">
        <v>32843</v>
      </c>
      <c r="B505" s="17">
        <v>187165</v>
      </c>
      <c r="C505" s="20">
        <v>8.4499999999999993</v>
      </c>
      <c r="D505" s="3">
        <v>3158.6</v>
      </c>
      <c r="E505" s="21">
        <v>2119.1999999999998</v>
      </c>
    </row>
    <row r="506" spans="1:5">
      <c r="A506" s="1">
        <v>32874</v>
      </c>
      <c r="B506" s="17">
        <v>188413</v>
      </c>
      <c r="C506" s="20">
        <v>8.23</v>
      </c>
      <c r="D506" s="3">
        <v>3172.8</v>
      </c>
      <c r="E506" s="21">
        <v>2134.6</v>
      </c>
    </row>
    <row r="507" spans="1:5">
      <c r="A507" s="1">
        <v>32905</v>
      </c>
      <c r="B507" s="17">
        <v>188516</v>
      </c>
      <c r="C507" s="20">
        <v>8.24</v>
      </c>
      <c r="D507" s="3">
        <v>3185.3</v>
      </c>
      <c r="E507" s="21">
        <v>2145.6</v>
      </c>
    </row>
    <row r="508" spans="1:5">
      <c r="A508" s="1">
        <v>32933</v>
      </c>
      <c r="B508" s="17">
        <v>188630</v>
      </c>
      <c r="C508" s="20">
        <v>8.2799999999999994</v>
      </c>
      <c r="D508" s="3">
        <v>3196.3</v>
      </c>
      <c r="E508" s="21">
        <v>2156.6</v>
      </c>
    </row>
    <row r="509" spans="1:5">
      <c r="A509" s="1">
        <v>32964</v>
      </c>
      <c r="B509" s="17">
        <v>188778</v>
      </c>
      <c r="C509" s="20">
        <v>8.26</v>
      </c>
      <c r="D509" s="3">
        <v>3207.8</v>
      </c>
      <c r="E509" s="21">
        <v>2167.3000000000002</v>
      </c>
    </row>
    <row r="510" spans="1:5">
      <c r="A510" s="1">
        <v>32994</v>
      </c>
      <c r="B510" s="17">
        <v>188913</v>
      </c>
      <c r="C510" s="20">
        <v>8.18</v>
      </c>
      <c r="D510" s="3">
        <v>3206.6</v>
      </c>
      <c r="E510" s="21">
        <v>2165.6999999999998</v>
      </c>
    </row>
    <row r="511" spans="1:5">
      <c r="A511" s="1">
        <v>33025</v>
      </c>
      <c r="B511" s="17">
        <v>189058</v>
      </c>
      <c r="C511" s="20">
        <v>8.2899999999999991</v>
      </c>
      <c r="D511" s="3">
        <v>3219.3</v>
      </c>
      <c r="E511" s="21">
        <v>2176.9</v>
      </c>
    </row>
    <row r="512" spans="1:5">
      <c r="A512" s="1">
        <v>33055</v>
      </c>
      <c r="B512" s="17">
        <v>189188</v>
      </c>
      <c r="C512" s="20">
        <v>8.15</v>
      </c>
      <c r="D512" s="3">
        <v>3229.7</v>
      </c>
      <c r="E512" s="21">
        <v>2186.6999999999998</v>
      </c>
    </row>
    <row r="513" spans="1:5">
      <c r="A513" s="1">
        <v>33086</v>
      </c>
      <c r="B513" s="17">
        <v>189342</v>
      </c>
      <c r="C513" s="20">
        <v>8.1300000000000008</v>
      </c>
      <c r="D513" s="3">
        <v>3247.3</v>
      </c>
      <c r="E513" s="21">
        <v>2205.1999999999998</v>
      </c>
    </row>
    <row r="514" spans="1:5">
      <c r="A514" s="1">
        <v>33117</v>
      </c>
      <c r="B514" s="17">
        <v>189528</v>
      </c>
      <c r="C514" s="20">
        <v>8.1999999999999993</v>
      </c>
      <c r="D514" s="3">
        <v>3260.1</v>
      </c>
      <c r="E514" s="21">
        <v>2221.4</v>
      </c>
    </row>
    <row r="515" spans="1:5">
      <c r="A515" s="1">
        <v>33147</v>
      </c>
      <c r="B515" s="17">
        <v>189710</v>
      </c>
      <c r="C515" s="20">
        <v>8.11</v>
      </c>
      <c r="D515" s="3">
        <v>3264.8</v>
      </c>
      <c r="E515" s="21">
        <v>2228.6999999999998</v>
      </c>
    </row>
    <row r="516" spans="1:5">
      <c r="A516" s="1">
        <v>33178</v>
      </c>
      <c r="B516" s="17">
        <v>189872</v>
      </c>
      <c r="C516" s="20">
        <v>7.81</v>
      </c>
      <c r="D516" s="3">
        <v>3268.5</v>
      </c>
      <c r="E516" s="21">
        <v>2232.3000000000002</v>
      </c>
    </row>
    <row r="517" spans="1:5">
      <c r="A517" s="1">
        <v>33208</v>
      </c>
      <c r="B517" s="17">
        <v>190017</v>
      </c>
      <c r="C517" s="20">
        <v>7.31</v>
      </c>
      <c r="D517" s="3">
        <v>3277.7</v>
      </c>
      <c r="E517" s="21">
        <v>2244.9</v>
      </c>
    </row>
    <row r="518" spans="1:5">
      <c r="A518" s="1">
        <v>33239</v>
      </c>
      <c r="B518" s="17">
        <v>190163</v>
      </c>
      <c r="C518" s="20">
        <v>6.91</v>
      </c>
      <c r="D518" s="3">
        <v>3293.6</v>
      </c>
      <c r="E518" s="21">
        <v>2266.4</v>
      </c>
    </row>
    <row r="519" spans="1:5">
      <c r="A519" s="1">
        <v>33270</v>
      </c>
      <c r="B519" s="17">
        <v>190271</v>
      </c>
      <c r="C519" s="20">
        <v>6.25</v>
      </c>
      <c r="D519" s="3">
        <v>3310.3</v>
      </c>
      <c r="E519" s="21">
        <v>2291.3000000000002</v>
      </c>
    </row>
    <row r="520" spans="1:5">
      <c r="A520" s="1">
        <v>33298</v>
      </c>
      <c r="B520" s="17">
        <v>190381</v>
      </c>
      <c r="C520" s="20">
        <v>6.12</v>
      </c>
      <c r="D520" s="3">
        <v>3327.7</v>
      </c>
      <c r="E520" s="21">
        <v>2316.1</v>
      </c>
    </row>
    <row r="521" spans="1:5">
      <c r="A521" s="1">
        <v>33329</v>
      </c>
      <c r="B521" s="17">
        <v>190517</v>
      </c>
      <c r="C521" s="20">
        <v>5.91</v>
      </c>
      <c r="D521" s="3">
        <v>3338.8</v>
      </c>
      <c r="E521" s="21">
        <v>2338.4</v>
      </c>
    </row>
    <row r="522" spans="1:5">
      <c r="A522" s="1">
        <v>33359</v>
      </c>
      <c r="B522" s="17">
        <v>190650</v>
      </c>
      <c r="C522" s="20">
        <v>5.78</v>
      </c>
      <c r="D522" s="3">
        <v>3349.4</v>
      </c>
      <c r="E522" s="21">
        <v>2360.8000000000002</v>
      </c>
    </row>
    <row r="523" spans="1:5">
      <c r="A523" s="1">
        <v>33390</v>
      </c>
      <c r="B523" s="17">
        <v>190800</v>
      </c>
      <c r="C523" s="20">
        <v>5.9</v>
      </c>
      <c r="D523" s="3">
        <v>3358.3</v>
      </c>
      <c r="E523" s="21">
        <v>2381.6999999999998</v>
      </c>
    </row>
    <row r="524" spans="1:5">
      <c r="A524" s="1">
        <v>33420</v>
      </c>
      <c r="B524" s="17">
        <v>190946</v>
      </c>
      <c r="C524" s="20">
        <v>5.82</v>
      </c>
      <c r="D524" s="3">
        <v>3361.8</v>
      </c>
      <c r="E524" s="21">
        <v>2396</v>
      </c>
    </row>
    <row r="525" spans="1:5">
      <c r="A525" s="1">
        <v>33451</v>
      </c>
      <c r="B525" s="17">
        <v>191116</v>
      </c>
      <c r="C525" s="20">
        <v>5.66</v>
      </c>
      <c r="D525" s="3">
        <v>3360.7</v>
      </c>
      <c r="E525" s="21">
        <v>2406.1999999999998</v>
      </c>
    </row>
    <row r="526" spans="1:5">
      <c r="A526" s="1">
        <v>33482</v>
      </c>
      <c r="B526" s="17">
        <v>191302</v>
      </c>
      <c r="C526" s="20">
        <v>5.45</v>
      </c>
      <c r="D526" s="3">
        <v>3360.5</v>
      </c>
      <c r="E526" s="21">
        <v>2419.1999999999998</v>
      </c>
    </row>
    <row r="527" spans="1:5">
      <c r="A527" s="1">
        <v>33512</v>
      </c>
      <c r="B527" s="17">
        <v>191497</v>
      </c>
      <c r="C527" s="20">
        <v>5.21</v>
      </c>
      <c r="D527" s="3">
        <v>3365.8</v>
      </c>
      <c r="E527" s="21">
        <v>2445.6</v>
      </c>
    </row>
    <row r="528" spans="1:5">
      <c r="A528" s="1">
        <v>33543</v>
      </c>
      <c r="B528" s="17">
        <v>191657</v>
      </c>
      <c r="C528" s="20">
        <v>4.8099999999999996</v>
      </c>
      <c r="D528" s="3">
        <v>3371.2</v>
      </c>
      <c r="E528" s="21">
        <v>2471.6</v>
      </c>
    </row>
    <row r="529" spans="1:5">
      <c r="A529" s="1">
        <v>33573</v>
      </c>
      <c r="B529" s="17">
        <v>191798</v>
      </c>
      <c r="C529" s="20">
        <v>4.43</v>
      </c>
      <c r="D529" s="3">
        <v>3378</v>
      </c>
      <c r="E529" s="21">
        <v>2502.3000000000002</v>
      </c>
    </row>
    <row r="530" spans="1:5">
      <c r="A530" s="1">
        <v>33604</v>
      </c>
      <c r="B530" s="17">
        <v>191953</v>
      </c>
      <c r="C530" s="20">
        <v>4.03</v>
      </c>
      <c r="D530" s="3">
        <v>3386.6</v>
      </c>
      <c r="E530" s="21">
        <v>2537.1999999999998</v>
      </c>
    </row>
    <row r="531" spans="1:5">
      <c r="A531" s="1">
        <v>33635</v>
      </c>
      <c r="B531" s="17">
        <v>192067</v>
      </c>
      <c r="C531" s="20">
        <v>4.0599999999999996</v>
      </c>
      <c r="D531" s="3">
        <v>3405.5</v>
      </c>
      <c r="E531" s="21">
        <v>2584.9</v>
      </c>
    </row>
    <row r="532" spans="1:5">
      <c r="A532" s="1">
        <v>33664</v>
      </c>
      <c r="B532" s="17">
        <v>192204</v>
      </c>
      <c r="C532" s="20">
        <v>3.98</v>
      </c>
      <c r="D532" s="3">
        <v>3409.3</v>
      </c>
      <c r="E532" s="21">
        <v>2610.5</v>
      </c>
    </row>
    <row r="533" spans="1:5">
      <c r="A533" s="1">
        <v>33695</v>
      </c>
      <c r="B533" s="17">
        <v>192354</v>
      </c>
      <c r="C533" s="20">
        <v>3.73</v>
      </c>
      <c r="D533" s="3">
        <v>3404.8</v>
      </c>
      <c r="E533" s="21">
        <v>2628.4</v>
      </c>
    </row>
    <row r="534" spans="1:5">
      <c r="A534" s="1">
        <v>33725</v>
      </c>
      <c r="B534" s="17">
        <v>192503</v>
      </c>
      <c r="C534" s="20">
        <v>3.82</v>
      </c>
      <c r="D534" s="3">
        <v>3403.7</v>
      </c>
      <c r="E534" s="21">
        <v>2651.7</v>
      </c>
    </row>
    <row r="535" spans="1:5">
      <c r="A535" s="1">
        <v>33756</v>
      </c>
      <c r="B535" s="17">
        <v>192663</v>
      </c>
      <c r="C535" s="20">
        <v>3.76</v>
      </c>
      <c r="D535" s="3">
        <v>3399.4</v>
      </c>
      <c r="E535" s="21">
        <v>2666.9</v>
      </c>
    </row>
    <row r="536" spans="1:5">
      <c r="A536" s="1">
        <v>33786</v>
      </c>
      <c r="B536" s="17">
        <v>192826</v>
      </c>
      <c r="C536" s="20">
        <v>3.25</v>
      </c>
      <c r="D536" s="3">
        <v>3399.5</v>
      </c>
      <c r="E536" s="21">
        <v>2687.3</v>
      </c>
    </row>
    <row r="537" spans="1:5">
      <c r="A537" s="1">
        <v>33817</v>
      </c>
      <c r="B537" s="17">
        <v>193018</v>
      </c>
      <c r="C537" s="20">
        <v>3.3</v>
      </c>
      <c r="D537" s="3">
        <v>3404.6</v>
      </c>
      <c r="E537" s="21">
        <v>2713.8</v>
      </c>
    </row>
    <row r="538" spans="1:5">
      <c r="A538" s="1">
        <v>33848</v>
      </c>
      <c r="B538" s="17">
        <v>193229</v>
      </c>
      <c r="C538" s="20">
        <v>3.22</v>
      </c>
      <c r="D538" s="3">
        <v>3416.3</v>
      </c>
      <c r="E538" s="21">
        <v>2738.4</v>
      </c>
    </row>
    <row r="539" spans="1:5">
      <c r="A539" s="1">
        <v>33878</v>
      </c>
      <c r="B539" s="17">
        <v>193442</v>
      </c>
      <c r="C539" s="20">
        <v>3.1</v>
      </c>
      <c r="D539" s="3">
        <v>3429.9</v>
      </c>
      <c r="E539" s="21">
        <v>2758.1</v>
      </c>
    </row>
    <row r="540" spans="1:5">
      <c r="A540" s="1">
        <v>33909</v>
      </c>
      <c r="B540" s="17">
        <v>193621</v>
      </c>
      <c r="C540" s="20">
        <v>3.09</v>
      </c>
      <c r="D540" s="3">
        <v>3432.5</v>
      </c>
      <c r="E540" s="21">
        <v>2773.4</v>
      </c>
    </row>
    <row r="541" spans="1:5">
      <c r="A541" s="1">
        <v>33939</v>
      </c>
      <c r="B541" s="17">
        <v>193784</v>
      </c>
      <c r="C541" s="20">
        <v>2.92</v>
      </c>
      <c r="D541" s="3">
        <v>3431.4</v>
      </c>
      <c r="E541" s="21">
        <v>2777.6</v>
      </c>
    </row>
    <row r="542" spans="1:5">
      <c r="A542" s="1">
        <v>33970</v>
      </c>
      <c r="B542" s="17">
        <v>193962</v>
      </c>
      <c r="C542" s="20">
        <v>3.02</v>
      </c>
      <c r="D542" s="3">
        <v>3425.7</v>
      </c>
      <c r="E542" s="21">
        <v>2776.7</v>
      </c>
    </row>
    <row r="543" spans="1:5">
      <c r="A543" s="1">
        <v>34001</v>
      </c>
      <c r="B543" s="17">
        <v>194108</v>
      </c>
      <c r="C543" s="20">
        <v>3.03</v>
      </c>
      <c r="D543" s="3">
        <v>3421.3</v>
      </c>
      <c r="E543" s="21">
        <v>2785.1</v>
      </c>
    </row>
    <row r="544" spans="1:5">
      <c r="A544" s="1">
        <v>34029</v>
      </c>
      <c r="B544" s="17">
        <v>194248</v>
      </c>
      <c r="C544" s="20">
        <v>3.07</v>
      </c>
      <c r="D544" s="3">
        <v>3418.5</v>
      </c>
      <c r="E544" s="21">
        <v>2792</v>
      </c>
    </row>
    <row r="545" spans="1:5">
      <c r="A545" s="1">
        <v>34060</v>
      </c>
      <c r="B545" s="17">
        <v>194398</v>
      </c>
      <c r="C545" s="20">
        <v>2.96</v>
      </c>
      <c r="D545" s="3">
        <v>3417.9</v>
      </c>
      <c r="E545" s="21">
        <v>2798.5</v>
      </c>
    </row>
    <row r="546" spans="1:5">
      <c r="A546" s="1">
        <v>34090</v>
      </c>
      <c r="B546" s="17">
        <v>194549</v>
      </c>
      <c r="C546" s="20">
        <v>3</v>
      </c>
      <c r="D546" s="3">
        <v>3443.4</v>
      </c>
      <c r="E546" s="21">
        <v>2835.2</v>
      </c>
    </row>
    <row r="547" spans="1:5">
      <c r="A547" s="1">
        <v>34121</v>
      </c>
      <c r="B547" s="17">
        <v>194719</v>
      </c>
      <c r="C547" s="20">
        <v>3.04</v>
      </c>
      <c r="D547" s="3">
        <v>3449.2</v>
      </c>
      <c r="E547" s="21">
        <v>2845.5</v>
      </c>
    </row>
    <row r="548" spans="1:5">
      <c r="A548" s="1">
        <v>34151</v>
      </c>
      <c r="B548" s="17">
        <v>194882</v>
      </c>
      <c r="C548" s="20">
        <v>3.06</v>
      </c>
      <c r="D548" s="3">
        <v>3448.7</v>
      </c>
      <c r="E548" s="21">
        <v>2851.3</v>
      </c>
    </row>
    <row r="549" spans="1:5">
      <c r="A549" s="1">
        <v>34182</v>
      </c>
      <c r="B549" s="17">
        <v>195063</v>
      </c>
      <c r="C549" s="20">
        <v>3.03</v>
      </c>
      <c r="D549" s="3">
        <v>3452.6</v>
      </c>
      <c r="E549" s="21">
        <v>2861.1</v>
      </c>
    </row>
    <row r="550" spans="1:5">
      <c r="A550" s="1">
        <v>34213</v>
      </c>
      <c r="B550" s="17">
        <v>195259</v>
      </c>
      <c r="C550" s="20">
        <v>3.09</v>
      </c>
      <c r="D550" s="3">
        <v>3459.5</v>
      </c>
      <c r="E550" s="21">
        <v>2874.8</v>
      </c>
    </row>
    <row r="551" spans="1:5">
      <c r="A551" s="1">
        <v>34243</v>
      </c>
      <c r="B551" s="17">
        <v>195444</v>
      </c>
      <c r="C551" s="20">
        <v>2.99</v>
      </c>
      <c r="D551" s="3">
        <v>3463.7</v>
      </c>
      <c r="E551" s="21">
        <v>2886.5</v>
      </c>
    </row>
    <row r="552" spans="1:5">
      <c r="A552" s="1">
        <v>34274</v>
      </c>
      <c r="B552" s="17">
        <v>195625</v>
      </c>
      <c r="C552" s="20">
        <v>3.02</v>
      </c>
      <c r="D552" s="3">
        <v>3477.4</v>
      </c>
      <c r="E552" s="21">
        <v>2906.8</v>
      </c>
    </row>
    <row r="553" spans="1:5">
      <c r="A553" s="1">
        <v>34304</v>
      </c>
      <c r="B553" s="17">
        <v>195794</v>
      </c>
      <c r="C553" s="20">
        <v>2.96</v>
      </c>
      <c r="D553" s="3">
        <v>3482</v>
      </c>
      <c r="E553" s="21">
        <v>2918.6</v>
      </c>
    </row>
    <row r="554" spans="1:5">
      <c r="A554" s="1">
        <v>34335</v>
      </c>
      <c r="B554" s="17">
        <v>195953</v>
      </c>
      <c r="C554" s="20">
        <v>3.05</v>
      </c>
      <c r="D554" s="3">
        <v>3483.1</v>
      </c>
      <c r="E554" s="21">
        <v>2921.9</v>
      </c>
    </row>
    <row r="555" spans="1:5">
      <c r="A555" s="1">
        <v>34366</v>
      </c>
      <c r="B555" s="17">
        <v>196090</v>
      </c>
      <c r="C555" s="20">
        <v>3.25</v>
      </c>
      <c r="D555" s="3">
        <v>3483.8</v>
      </c>
      <c r="E555" s="21">
        <v>2917.4</v>
      </c>
    </row>
    <row r="556" spans="1:5">
      <c r="A556" s="1">
        <v>34394</v>
      </c>
      <c r="B556" s="17">
        <v>196213</v>
      </c>
      <c r="C556" s="20">
        <v>3.34</v>
      </c>
      <c r="D556" s="3">
        <v>3489.4</v>
      </c>
      <c r="E556" s="21">
        <v>2929.4</v>
      </c>
    </row>
    <row r="557" spans="1:5">
      <c r="A557" s="1">
        <v>34425</v>
      </c>
      <c r="B557" s="17">
        <v>196363</v>
      </c>
      <c r="C557" s="20">
        <v>3.56</v>
      </c>
      <c r="D557" s="3">
        <v>3493.4</v>
      </c>
      <c r="E557" s="21">
        <v>2936.2</v>
      </c>
    </row>
    <row r="558" spans="1:5">
      <c r="A558" s="1">
        <v>34455</v>
      </c>
      <c r="B558" s="17">
        <v>196510</v>
      </c>
      <c r="C558" s="20">
        <v>4.01</v>
      </c>
      <c r="D558" s="3">
        <v>3503</v>
      </c>
      <c r="E558" s="21">
        <v>2941</v>
      </c>
    </row>
    <row r="559" spans="1:5">
      <c r="A559" s="1">
        <v>34486</v>
      </c>
      <c r="B559" s="17">
        <v>196693</v>
      </c>
      <c r="C559" s="20">
        <v>4.25</v>
      </c>
      <c r="D559" s="3">
        <v>3491.4</v>
      </c>
      <c r="E559" s="21">
        <v>2924.7</v>
      </c>
    </row>
    <row r="560" spans="1:5">
      <c r="A560" s="1">
        <v>34516</v>
      </c>
      <c r="B560" s="17">
        <v>196859</v>
      </c>
      <c r="C560" s="20">
        <v>4.26</v>
      </c>
      <c r="D560" s="3">
        <v>3499.9</v>
      </c>
      <c r="E560" s="21">
        <v>2928.3</v>
      </c>
    </row>
    <row r="561" spans="1:5">
      <c r="A561" s="1">
        <v>34547</v>
      </c>
      <c r="B561" s="17">
        <v>197043</v>
      </c>
      <c r="C561" s="20">
        <v>4.47</v>
      </c>
      <c r="D561" s="3">
        <v>3497</v>
      </c>
      <c r="E561" s="21">
        <v>2920.1</v>
      </c>
    </row>
    <row r="562" spans="1:5">
      <c r="A562" s="1">
        <v>34578</v>
      </c>
      <c r="B562" s="17">
        <v>197248</v>
      </c>
      <c r="C562" s="20">
        <v>4.7300000000000004</v>
      </c>
      <c r="D562" s="3">
        <v>3497.3</v>
      </c>
      <c r="E562" s="21">
        <v>2914.2</v>
      </c>
    </row>
    <row r="563" spans="1:5">
      <c r="A563" s="1">
        <v>34608</v>
      </c>
      <c r="B563" s="17">
        <v>197430</v>
      </c>
      <c r="C563" s="20">
        <v>4.76</v>
      </c>
      <c r="D563" s="3">
        <v>3495.7</v>
      </c>
      <c r="E563" s="21">
        <v>2909</v>
      </c>
    </row>
    <row r="564" spans="1:5">
      <c r="A564" s="1">
        <v>34639</v>
      </c>
      <c r="B564" s="17">
        <v>197607</v>
      </c>
      <c r="C564" s="20">
        <v>5.29</v>
      </c>
      <c r="D564" s="3">
        <v>3498.8</v>
      </c>
      <c r="E564" s="21">
        <v>2903</v>
      </c>
    </row>
    <row r="565" spans="1:5">
      <c r="A565" s="1">
        <v>34669</v>
      </c>
      <c r="B565" s="17">
        <v>197765</v>
      </c>
      <c r="C565" s="20">
        <v>5.45</v>
      </c>
      <c r="D565" s="3">
        <v>3498.1</v>
      </c>
      <c r="E565" s="21">
        <v>2893.4</v>
      </c>
    </row>
    <row r="566" spans="1:5">
      <c r="A566" s="1">
        <v>34700</v>
      </c>
      <c r="B566" s="17">
        <v>197753</v>
      </c>
      <c r="C566" s="20">
        <v>5.53</v>
      </c>
      <c r="D566" s="3">
        <v>3503.5</v>
      </c>
      <c r="E566" s="21">
        <v>2888.8</v>
      </c>
    </row>
    <row r="567" spans="1:5">
      <c r="A567" s="1">
        <v>34731</v>
      </c>
      <c r="B567" s="17">
        <v>197886</v>
      </c>
      <c r="C567" s="20">
        <v>5.92</v>
      </c>
      <c r="D567" s="3">
        <v>3500.8</v>
      </c>
      <c r="E567" s="21">
        <v>2863.2</v>
      </c>
    </row>
    <row r="568" spans="1:5">
      <c r="A568" s="1">
        <v>34759</v>
      </c>
      <c r="B568" s="17">
        <v>198007</v>
      </c>
      <c r="C568" s="20">
        <v>5.98</v>
      </c>
      <c r="D568" s="3">
        <v>3501.8</v>
      </c>
      <c r="E568" s="21">
        <v>2850.1</v>
      </c>
    </row>
    <row r="569" spans="1:5">
      <c r="A569" s="1">
        <v>34790</v>
      </c>
      <c r="B569" s="17">
        <v>198148</v>
      </c>
      <c r="C569" s="20">
        <v>6.05</v>
      </c>
      <c r="D569" s="3">
        <v>3510</v>
      </c>
      <c r="E569" s="21">
        <v>2847.9</v>
      </c>
    </row>
    <row r="570" spans="1:5">
      <c r="A570" s="1">
        <v>34820</v>
      </c>
      <c r="B570" s="17">
        <v>198286</v>
      </c>
      <c r="C570" s="20">
        <v>6.01</v>
      </c>
      <c r="D570" s="3">
        <v>3535.1</v>
      </c>
      <c r="E570" s="21">
        <v>2866.5</v>
      </c>
    </row>
    <row r="571" spans="1:5">
      <c r="A571" s="1">
        <v>34851</v>
      </c>
      <c r="B571" s="17">
        <v>198453</v>
      </c>
      <c r="C571" s="20">
        <v>6</v>
      </c>
      <c r="D571" s="3">
        <v>3560.6</v>
      </c>
      <c r="E571" s="21">
        <v>2893.7</v>
      </c>
    </row>
    <row r="572" spans="1:5">
      <c r="A572" s="1">
        <v>34881</v>
      </c>
      <c r="B572" s="17">
        <v>198615</v>
      </c>
      <c r="C572" s="20">
        <v>5.85</v>
      </c>
      <c r="D572" s="3">
        <v>3579.4</v>
      </c>
      <c r="E572" s="21">
        <v>2912.9</v>
      </c>
    </row>
    <row r="573" spans="1:5">
      <c r="A573" s="1">
        <v>34912</v>
      </c>
      <c r="B573" s="17">
        <v>198801</v>
      </c>
      <c r="C573" s="20">
        <v>5.74</v>
      </c>
      <c r="D573" s="3">
        <v>3601.5</v>
      </c>
      <c r="E573" s="21">
        <v>2933.2</v>
      </c>
    </row>
    <row r="574" spans="1:5">
      <c r="A574" s="1">
        <v>34943</v>
      </c>
      <c r="B574" s="17">
        <v>199005</v>
      </c>
      <c r="C574" s="20">
        <v>5.8</v>
      </c>
      <c r="D574" s="3">
        <v>3614.1</v>
      </c>
      <c r="E574" s="21">
        <v>2946.3</v>
      </c>
    </row>
    <row r="575" spans="1:5">
      <c r="A575" s="1">
        <v>34973</v>
      </c>
      <c r="B575" s="17">
        <v>199192</v>
      </c>
      <c r="C575" s="20">
        <v>5.76</v>
      </c>
      <c r="D575" s="3">
        <v>3625.2</v>
      </c>
      <c r="E575" s="21">
        <v>2957.9</v>
      </c>
    </row>
    <row r="576" spans="1:5">
      <c r="A576" s="1">
        <v>35004</v>
      </c>
      <c r="B576" s="17">
        <v>199355</v>
      </c>
      <c r="C576" s="20">
        <v>5.8</v>
      </c>
      <c r="D576" s="3">
        <v>3632.4</v>
      </c>
      <c r="E576" s="21">
        <v>2964.8</v>
      </c>
    </row>
    <row r="577" spans="1:5">
      <c r="A577" s="1">
        <v>35034</v>
      </c>
      <c r="B577" s="17">
        <v>199508</v>
      </c>
      <c r="C577" s="20">
        <v>5.6</v>
      </c>
      <c r="D577" s="3">
        <v>3642.1</v>
      </c>
      <c r="E577" s="21">
        <v>2975.6</v>
      </c>
    </row>
    <row r="578" spans="1:5">
      <c r="A578" s="1">
        <v>35065</v>
      </c>
      <c r="B578" s="17">
        <v>199634</v>
      </c>
      <c r="C578" s="20">
        <v>5.56</v>
      </c>
      <c r="D578" s="3">
        <v>3660.4</v>
      </c>
      <c r="E578" s="21">
        <v>2998.2</v>
      </c>
    </row>
    <row r="579" spans="1:5">
      <c r="A579" s="1">
        <v>35096</v>
      </c>
      <c r="B579" s="17">
        <v>199773</v>
      </c>
      <c r="C579" s="20">
        <v>5.22</v>
      </c>
      <c r="D579" s="3">
        <v>3674.5</v>
      </c>
      <c r="E579" s="21">
        <v>3018.3</v>
      </c>
    </row>
    <row r="580" spans="1:5">
      <c r="A580" s="1">
        <v>35125</v>
      </c>
      <c r="B580" s="17">
        <v>199921</v>
      </c>
      <c r="C580" s="20">
        <v>5.31</v>
      </c>
      <c r="D580" s="3">
        <v>3700.1</v>
      </c>
      <c r="E580" s="21">
        <v>3050.4</v>
      </c>
    </row>
    <row r="581" spans="1:5">
      <c r="A581" s="1">
        <v>35156</v>
      </c>
      <c r="B581" s="17">
        <v>200101</v>
      </c>
      <c r="C581" s="20">
        <v>5.22</v>
      </c>
      <c r="D581" s="3">
        <v>3711.1</v>
      </c>
      <c r="E581" s="21">
        <v>3063.4</v>
      </c>
    </row>
    <row r="582" spans="1:5">
      <c r="A582" s="1">
        <v>35186</v>
      </c>
      <c r="B582" s="17">
        <v>200278</v>
      </c>
      <c r="C582" s="20">
        <v>5.24</v>
      </c>
      <c r="D582" s="3">
        <v>3722</v>
      </c>
      <c r="E582" s="21">
        <v>3077.2</v>
      </c>
    </row>
    <row r="583" spans="1:5">
      <c r="A583" s="1">
        <v>35217</v>
      </c>
      <c r="B583" s="17">
        <v>200459</v>
      </c>
      <c r="C583" s="20">
        <v>5.27</v>
      </c>
      <c r="D583" s="3">
        <v>3735.9</v>
      </c>
      <c r="E583" s="21">
        <v>3096.1</v>
      </c>
    </row>
    <row r="584" spans="1:5">
      <c r="A584" s="1">
        <v>35247</v>
      </c>
      <c r="B584" s="17">
        <v>200641</v>
      </c>
      <c r="C584" s="20">
        <v>5.4</v>
      </c>
      <c r="D584" s="3">
        <v>3750.4</v>
      </c>
      <c r="E584" s="21">
        <v>3115.7</v>
      </c>
    </row>
    <row r="585" spans="1:5">
      <c r="A585" s="1">
        <v>35278</v>
      </c>
      <c r="B585" s="17">
        <v>200847</v>
      </c>
      <c r="C585" s="20">
        <v>5.22</v>
      </c>
      <c r="D585" s="3">
        <v>3757.7</v>
      </c>
      <c r="E585" s="21">
        <v>3125.4</v>
      </c>
    </row>
    <row r="586" spans="1:5">
      <c r="A586" s="1">
        <v>35309</v>
      </c>
      <c r="B586" s="17">
        <v>201061</v>
      </c>
      <c r="C586" s="20">
        <v>5.3</v>
      </c>
      <c r="D586" s="3">
        <v>3766.5</v>
      </c>
      <c r="E586" s="21">
        <v>3136.8</v>
      </c>
    </row>
    <row r="587" spans="1:5">
      <c r="A587" s="1">
        <v>35339</v>
      </c>
      <c r="B587" s="17">
        <v>201273</v>
      </c>
      <c r="C587" s="20">
        <v>5.24</v>
      </c>
      <c r="D587" s="3">
        <v>3781.9</v>
      </c>
      <c r="E587" s="21">
        <v>3151.5</v>
      </c>
    </row>
    <row r="588" spans="1:5">
      <c r="A588" s="1">
        <v>35370</v>
      </c>
      <c r="B588" s="17">
        <v>201463</v>
      </c>
      <c r="C588" s="20">
        <v>5.31</v>
      </c>
      <c r="D588" s="3">
        <v>3798.9</v>
      </c>
      <c r="E588" s="21">
        <v>3171.9</v>
      </c>
    </row>
    <row r="589" spans="1:5">
      <c r="A589" s="1">
        <v>35400</v>
      </c>
      <c r="B589" s="17">
        <v>201636</v>
      </c>
      <c r="C589" s="20">
        <v>5.29</v>
      </c>
      <c r="D589" s="3">
        <v>3820.5</v>
      </c>
      <c r="E589" s="21">
        <v>3198.9</v>
      </c>
    </row>
    <row r="590" spans="1:5">
      <c r="A590" s="1">
        <v>35431</v>
      </c>
      <c r="B590" s="17">
        <v>202285</v>
      </c>
      <c r="C590" s="20">
        <v>5.25</v>
      </c>
      <c r="D590" s="3">
        <v>3834.9</v>
      </c>
      <c r="E590" s="21">
        <v>3214.6</v>
      </c>
    </row>
    <row r="591" spans="1:5">
      <c r="A591" s="1">
        <v>35462</v>
      </c>
      <c r="B591" s="17">
        <v>202389</v>
      </c>
      <c r="C591" s="20">
        <v>5.19</v>
      </c>
      <c r="D591" s="3">
        <v>3846</v>
      </c>
      <c r="E591" s="21">
        <v>3232.2</v>
      </c>
    </row>
    <row r="592" spans="1:5">
      <c r="A592" s="1">
        <v>35490</v>
      </c>
      <c r="B592" s="17">
        <v>202513</v>
      </c>
      <c r="C592" s="20">
        <v>5.39</v>
      </c>
      <c r="D592" s="3">
        <v>3860.7</v>
      </c>
      <c r="E592" s="21">
        <v>3254</v>
      </c>
    </row>
    <row r="593" spans="1:5">
      <c r="A593" s="1">
        <v>35521</v>
      </c>
      <c r="B593" s="17">
        <v>202674</v>
      </c>
      <c r="C593" s="20">
        <v>5.51</v>
      </c>
      <c r="D593" s="3">
        <v>3877.1</v>
      </c>
      <c r="E593" s="21">
        <v>3270.6</v>
      </c>
    </row>
    <row r="594" spans="1:5">
      <c r="A594" s="1">
        <v>35551</v>
      </c>
      <c r="B594" s="17">
        <v>202832</v>
      </c>
      <c r="C594" s="20">
        <v>5.5</v>
      </c>
      <c r="D594" s="3">
        <v>3888.9</v>
      </c>
      <c r="E594" s="21">
        <v>3283.1</v>
      </c>
    </row>
    <row r="595" spans="1:5">
      <c r="A595" s="1">
        <v>35582</v>
      </c>
      <c r="B595" s="17">
        <v>203000</v>
      </c>
      <c r="C595" s="20">
        <v>5.56</v>
      </c>
      <c r="D595" s="3">
        <v>3904.9</v>
      </c>
      <c r="E595" s="21">
        <v>3302.7</v>
      </c>
    </row>
    <row r="596" spans="1:5">
      <c r="A596" s="1">
        <v>35612</v>
      </c>
      <c r="B596" s="17">
        <v>203166</v>
      </c>
      <c r="C596" s="20">
        <v>5.52</v>
      </c>
      <c r="D596" s="3">
        <v>3925.4</v>
      </c>
      <c r="E596" s="21">
        <v>3329.1</v>
      </c>
    </row>
    <row r="597" spans="1:5">
      <c r="A597" s="1">
        <v>35643</v>
      </c>
      <c r="B597" s="17">
        <v>203364</v>
      </c>
      <c r="C597" s="20">
        <v>5.54</v>
      </c>
      <c r="D597" s="3">
        <v>3954.8</v>
      </c>
      <c r="E597" s="21">
        <v>3363.6</v>
      </c>
    </row>
    <row r="598" spans="1:5">
      <c r="A598" s="1">
        <v>35674</v>
      </c>
      <c r="B598" s="17">
        <v>203570</v>
      </c>
      <c r="C598" s="20">
        <v>5.54</v>
      </c>
      <c r="D598" s="3">
        <v>3973.8</v>
      </c>
      <c r="E598" s="21">
        <v>3391.5</v>
      </c>
    </row>
    <row r="599" spans="1:5">
      <c r="A599" s="1">
        <v>35704</v>
      </c>
      <c r="B599" s="17">
        <v>203767</v>
      </c>
      <c r="C599" s="20">
        <v>5.5</v>
      </c>
      <c r="D599" s="3">
        <v>3990.8</v>
      </c>
      <c r="E599" s="21">
        <v>3413.7</v>
      </c>
    </row>
    <row r="600" spans="1:5">
      <c r="A600" s="1">
        <v>35735</v>
      </c>
      <c r="B600" s="17">
        <v>203941</v>
      </c>
      <c r="C600" s="20">
        <v>5.52</v>
      </c>
      <c r="D600" s="3">
        <v>4012.6</v>
      </c>
      <c r="E600" s="21">
        <v>3437.9</v>
      </c>
    </row>
    <row r="601" spans="1:5">
      <c r="A601" s="1">
        <v>35765</v>
      </c>
      <c r="B601" s="17">
        <v>204098</v>
      </c>
      <c r="C601" s="20">
        <v>5.5</v>
      </c>
      <c r="D601" s="3">
        <v>4034.1</v>
      </c>
      <c r="E601" s="21">
        <v>3467.3</v>
      </c>
    </row>
    <row r="602" spans="1:5">
      <c r="A602" s="1">
        <v>35796</v>
      </c>
      <c r="B602" s="17">
        <v>204238</v>
      </c>
      <c r="C602" s="20">
        <v>5.56</v>
      </c>
      <c r="D602" s="3">
        <v>4057.9</v>
      </c>
      <c r="E602" s="21">
        <v>3498.2</v>
      </c>
    </row>
    <row r="603" spans="1:5">
      <c r="A603" s="1">
        <v>35827</v>
      </c>
      <c r="B603" s="17">
        <v>204400</v>
      </c>
      <c r="C603" s="20">
        <v>5.51</v>
      </c>
      <c r="D603" s="3">
        <v>4090.1</v>
      </c>
      <c r="E603" s="21">
        <v>3535.1</v>
      </c>
    </row>
    <row r="604" spans="1:5">
      <c r="A604" s="1">
        <v>35855</v>
      </c>
      <c r="B604" s="17">
        <v>204547</v>
      </c>
      <c r="C604" s="20">
        <v>5.49</v>
      </c>
      <c r="D604" s="3">
        <v>4116</v>
      </c>
      <c r="E604" s="21">
        <v>3570.9</v>
      </c>
    </row>
    <row r="605" spans="1:5">
      <c r="A605" s="1">
        <v>35886</v>
      </c>
      <c r="B605" s="17">
        <v>204731</v>
      </c>
      <c r="C605" s="20">
        <v>5.45</v>
      </c>
      <c r="D605" s="3">
        <v>4139.3</v>
      </c>
      <c r="E605" s="21">
        <v>3609.9</v>
      </c>
    </row>
    <row r="606" spans="1:5">
      <c r="A606" s="1">
        <v>35916</v>
      </c>
      <c r="B606" s="17">
        <v>204899</v>
      </c>
      <c r="C606" s="20">
        <v>5.49</v>
      </c>
      <c r="D606" s="3">
        <v>4161.3999999999996</v>
      </c>
      <c r="E606" s="21">
        <v>3647.1</v>
      </c>
    </row>
    <row r="607" spans="1:5">
      <c r="A607" s="1">
        <v>35947</v>
      </c>
      <c r="B607" s="17">
        <v>205085</v>
      </c>
      <c r="C607" s="20">
        <v>5.56</v>
      </c>
      <c r="D607" s="3">
        <v>4186.8999999999996</v>
      </c>
      <c r="E607" s="21">
        <v>3685.6</v>
      </c>
    </row>
    <row r="608" spans="1:5">
      <c r="A608" s="1">
        <v>35977</v>
      </c>
      <c r="B608" s="17">
        <v>205270</v>
      </c>
      <c r="C608" s="20">
        <v>5.54</v>
      </c>
      <c r="D608" s="3">
        <v>4204.3999999999996</v>
      </c>
      <c r="E608" s="21">
        <v>3713.4</v>
      </c>
    </row>
    <row r="609" spans="1:5">
      <c r="A609" s="1">
        <v>36008</v>
      </c>
      <c r="B609" s="17">
        <v>205479</v>
      </c>
      <c r="C609" s="20">
        <v>5.55</v>
      </c>
      <c r="D609" s="3">
        <v>4227.8999999999996</v>
      </c>
      <c r="E609" s="21">
        <v>3753.9</v>
      </c>
    </row>
    <row r="610" spans="1:5">
      <c r="A610" s="1">
        <v>36039</v>
      </c>
      <c r="B610" s="17">
        <v>205699</v>
      </c>
      <c r="C610" s="20">
        <v>5.51</v>
      </c>
      <c r="D610" s="3">
        <v>4270</v>
      </c>
      <c r="E610" s="21">
        <v>3813</v>
      </c>
    </row>
    <row r="611" spans="1:5">
      <c r="A611" s="1">
        <v>36069</v>
      </c>
      <c r="B611" s="17">
        <v>205919</v>
      </c>
      <c r="C611" s="20">
        <v>5.07</v>
      </c>
      <c r="D611" s="3">
        <v>4309.1000000000004</v>
      </c>
      <c r="E611" s="21">
        <v>3874.7</v>
      </c>
    </row>
    <row r="612" spans="1:5">
      <c r="A612" s="1">
        <v>36100</v>
      </c>
      <c r="B612" s="17">
        <v>206104</v>
      </c>
      <c r="C612" s="20">
        <v>4.83</v>
      </c>
      <c r="D612" s="3">
        <v>4347</v>
      </c>
      <c r="E612" s="21">
        <v>3932</v>
      </c>
    </row>
    <row r="613" spans="1:5">
      <c r="A613" s="1">
        <v>36130</v>
      </c>
      <c r="B613" s="17">
        <v>206270</v>
      </c>
      <c r="C613" s="20">
        <v>4.68</v>
      </c>
      <c r="D613" s="3">
        <v>4378.3999999999996</v>
      </c>
      <c r="E613" s="21">
        <v>3978.9</v>
      </c>
    </row>
    <row r="614" spans="1:5">
      <c r="A614" s="1">
        <v>36161</v>
      </c>
      <c r="B614" s="17">
        <v>206719</v>
      </c>
      <c r="C614" s="20">
        <v>4.63</v>
      </c>
      <c r="D614" s="3">
        <v>4400.6000000000004</v>
      </c>
      <c r="E614" s="21">
        <v>4011.6</v>
      </c>
    </row>
    <row r="615" spans="1:5">
      <c r="A615" s="1">
        <v>36192</v>
      </c>
      <c r="B615" s="17">
        <v>206873</v>
      </c>
      <c r="C615" s="20">
        <v>4.76</v>
      </c>
      <c r="D615" s="3">
        <v>4426.3999999999996</v>
      </c>
      <c r="E615" s="21">
        <v>4055.9</v>
      </c>
    </row>
    <row r="616" spans="1:5">
      <c r="A616" s="1">
        <v>36220</v>
      </c>
      <c r="B616" s="17">
        <v>207036</v>
      </c>
      <c r="C616" s="20">
        <v>4.8099999999999996</v>
      </c>
      <c r="D616" s="3">
        <v>4436.5</v>
      </c>
      <c r="E616" s="21">
        <v>4069.2</v>
      </c>
    </row>
    <row r="617" spans="1:5">
      <c r="A617" s="1">
        <v>36251</v>
      </c>
      <c r="B617" s="17">
        <v>207236</v>
      </c>
      <c r="C617" s="20">
        <v>4.74</v>
      </c>
      <c r="D617" s="3">
        <v>4465.2</v>
      </c>
      <c r="E617" s="21">
        <v>4113.5</v>
      </c>
    </row>
    <row r="618" spans="1:5">
      <c r="A618" s="1">
        <v>36281</v>
      </c>
      <c r="B618" s="17">
        <v>207427</v>
      </c>
      <c r="C618" s="20">
        <v>4.74</v>
      </c>
      <c r="D618" s="3">
        <v>4483.8999999999996</v>
      </c>
      <c r="E618" s="21">
        <v>4141.5</v>
      </c>
    </row>
    <row r="619" spans="1:5">
      <c r="A619" s="1">
        <v>36312</v>
      </c>
      <c r="B619" s="17">
        <v>207632</v>
      </c>
      <c r="C619" s="20">
        <v>4.76</v>
      </c>
      <c r="D619" s="3">
        <v>4504.7</v>
      </c>
      <c r="E619" s="21">
        <v>4170.8</v>
      </c>
    </row>
    <row r="620" spans="1:5">
      <c r="A620" s="1">
        <v>36342</v>
      </c>
      <c r="B620" s="17">
        <v>207828</v>
      </c>
      <c r="C620" s="20">
        <v>4.99</v>
      </c>
      <c r="D620" s="3">
        <v>4529.8999999999996</v>
      </c>
      <c r="E620" s="21">
        <v>4195.7</v>
      </c>
    </row>
    <row r="621" spans="1:5">
      <c r="A621" s="1">
        <v>36373</v>
      </c>
      <c r="B621" s="17">
        <v>208038</v>
      </c>
      <c r="C621" s="20">
        <v>5.07</v>
      </c>
      <c r="D621" s="3">
        <v>4549.6000000000004</v>
      </c>
      <c r="E621" s="21">
        <v>4222.8999999999996</v>
      </c>
    </row>
    <row r="622" spans="1:5">
      <c r="A622" s="1">
        <v>36404</v>
      </c>
      <c r="B622" s="17">
        <v>208265</v>
      </c>
      <c r="C622" s="20">
        <v>5.22</v>
      </c>
      <c r="D622" s="3">
        <v>4564.3999999999996</v>
      </c>
      <c r="E622" s="21">
        <v>4237.6000000000004</v>
      </c>
    </row>
    <row r="623" spans="1:5">
      <c r="A623" s="1">
        <v>36434</v>
      </c>
      <c r="B623" s="17">
        <v>208483</v>
      </c>
      <c r="C623" s="20">
        <v>5.2</v>
      </c>
      <c r="D623" s="3">
        <v>4583.8</v>
      </c>
      <c r="E623" s="21">
        <v>4263.8</v>
      </c>
    </row>
    <row r="624" spans="1:5">
      <c r="A624" s="1">
        <v>36465</v>
      </c>
      <c r="B624" s="17">
        <v>208666</v>
      </c>
      <c r="C624" s="20">
        <v>5.42</v>
      </c>
      <c r="D624" s="3">
        <v>4608.5</v>
      </c>
      <c r="E624" s="21">
        <v>4299.8</v>
      </c>
    </row>
    <row r="625" spans="1:5">
      <c r="A625" s="1">
        <v>36495</v>
      </c>
      <c r="B625" s="17">
        <v>208832</v>
      </c>
      <c r="C625" s="20">
        <v>5.3</v>
      </c>
      <c r="D625" s="3">
        <v>4633.8999999999996</v>
      </c>
      <c r="E625" s="21">
        <v>4336.3999999999996</v>
      </c>
    </row>
    <row r="626" spans="1:5">
      <c r="A626" s="1">
        <v>36526</v>
      </c>
      <c r="B626" s="17">
        <v>211410</v>
      </c>
      <c r="C626" s="20">
        <v>5.45</v>
      </c>
      <c r="D626" s="3">
        <v>4660.6000000000004</v>
      </c>
      <c r="E626" s="21">
        <v>4370.5</v>
      </c>
    </row>
    <row r="627" spans="1:5">
      <c r="A627" s="1">
        <v>36557</v>
      </c>
      <c r="B627" s="17">
        <v>211576</v>
      </c>
      <c r="C627" s="20">
        <v>5.73</v>
      </c>
      <c r="D627" s="3">
        <v>4676</v>
      </c>
      <c r="E627" s="21">
        <v>4379.6000000000004</v>
      </c>
    </row>
    <row r="628" spans="1:5">
      <c r="A628" s="1">
        <v>36586</v>
      </c>
      <c r="B628" s="17">
        <v>211772</v>
      </c>
      <c r="C628" s="20">
        <v>5.85</v>
      </c>
      <c r="D628" s="3">
        <v>4705</v>
      </c>
      <c r="E628" s="21">
        <v>4416.7</v>
      </c>
    </row>
    <row r="629" spans="1:5">
      <c r="A629" s="1">
        <v>36617</v>
      </c>
      <c r="B629" s="17">
        <v>212018</v>
      </c>
      <c r="C629" s="20">
        <v>6.02</v>
      </c>
      <c r="D629" s="3">
        <v>4755.6000000000004</v>
      </c>
      <c r="E629" s="21">
        <v>4464.3999999999996</v>
      </c>
    </row>
    <row r="630" spans="1:5">
      <c r="A630" s="1">
        <v>36647</v>
      </c>
      <c r="B630" s="17">
        <v>212242</v>
      </c>
      <c r="C630" s="20">
        <v>6.27</v>
      </c>
      <c r="D630" s="3">
        <v>4748.2</v>
      </c>
      <c r="E630" s="21">
        <v>4459.3</v>
      </c>
    </row>
    <row r="631" spans="1:5">
      <c r="A631" s="1">
        <v>36678</v>
      </c>
      <c r="B631" s="17">
        <v>212466</v>
      </c>
      <c r="C631" s="20">
        <v>6.53</v>
      </c>
      <c r="D631" s="3">
        <v>4763.3999999999996</v>
      </c>
      <c r="E631" s="21">
        <v>4474.3999999999996</v>
      </c>
    </row>
    <row r="632" spans="1:5">
      <c r="A632" s="1">
        <v>36708</v>
      </c>
      <c r="B632" s="17">
        <v>212677</v>
      </c>
      <c r="C632" s="20">
        <v>6.54</v>
      </c>
      <c r="D632" s="3">
        <v>4776.8999999999996</v>
      </c>
      <c r="E632" s="21">
        <v>4505.3999999999996</v>
      </c>
    </row>
    <row r="633" spans="1:5">
      <c r="A633" s="1">
        <v>36739</v>
      </c>
      <c r="B633" s="17">
        <v>212916</v>
      </c>
      <c r="C633" s="20">
        <v>6.5</v>
      </c>
      <c r="D633" s="3">
        <v>4809</v>
      </c>
      <c r="E633" s="21">
        <v>4547.2</v>
      </c>
    </row>
    <row r="634" spans="1:5">
      <c r="A634" s="1">
        <v>36770</v>
      </c>
      <c r="B634" s="17">
        <v>213163</v>
      </c>
      <c r="C634" s="20">
        <v>6.52</v>
      </c>
      <c r="D634" s="3">
        <v>4841</v>
      </c>
      <c r="E634" s="21">
        <v>4592.8</v>
      </c>
    </row>
    <row r="635" spans="1:5">
      <c r="A635" s="1">
        <v>36800</v>
      </c>
      <c r="B635" s="17">
        <v>213405</v>
      </c>
      <c r="C635" s="20">
        <v>6.51</v>
      </c>
      <c r="D635" s="3">
        <v>4859.5</v>
      </c>
      <c r="E635" s="21">
        <v>4615.6000000000004</v>
      </c>
    </row>
    <row r="636" spans="1:5">
      <c r="A636" s="1">
        <v>36831</v>
      </c>
      <c r="B636" s="17">
        <v>213540</v>
      </c>
      <c r="C636" s="20">
        <v>6.51</v>
      </c>
      <c r="D636" s="3">
        <v>4869.3999999999996</v>
      </c>
      <c r="E636" s="21">
        <v>4628.3999999999996</v>
      </c>
    </row>
    <row r="637" spans="1:5">
      <c r="A637" s="1">
        <v>36861</v>
      </c>
      <c r="B637" s="17">
        <v>213736</v>
      </c>
      <c r="C637" s="20">
        <v>6.4</v>
      </c>
      <c r="D637" s="3">
        <v>4912.8999999999996</v>
      </c>
      <c r="E637" s="21">
        <v>4682.1000000000004</v>
      </c>
    </row>
    <row r="638" spans="1:5">
      <c r="A638" s="1">
        <v>36892</v>
      </c>
      <c r="B638" s="17">
        <v>213888</v>
      </c>
      <c r="C638" s="20">
        <v>5.98</v>
      </c>
      <c r="D638" s="3">
        <v>4967</v>
      </c>
      <c r="E638" s="21">
        <v>4771.8</v>
      </c>
    </row>
    <row r="639" spans="1:5">
      <c r="A639" s="1">
        <v>36923</v>
      </c>
      <c r="B639" s="17">
        <v>214110</v>
      </c>
      <c r="C639" s="20">
        <v>5.49</v>
      </c>
      <c r="D639" s="3">
        <v>5004.5</v>
      </c>
      <c r="E639" s="21">
        <v>4870.1000000000004</v>
      </c>
    </row>
    <row r="640" spans="1:5">
      <c r="A640" s="1">
        <v>36951</v>
      </c>
      <c r="B640" s="17">
        <v>214305</v>
      </c>
      <c r="C640" s="20">
        <v>5.31</v>
      </c>
      <c r="D640" s="3">
        <v>5062.7</v>
      </c>
      <c r="E640" s="21">
        <v>4957</v>
      </c>
    </row>
    <row r="641" spans="1:5">
      <c r="A641" s="1">
        <v>36982</v>
      </c>
      <c r="B641" s="17">
        <v>214525</v>
      </c>
      <c r="C641" s="20">
        <v>4.8</v>
      </c>
      <c r="D641" s="3">
        <v>5124.2</v>
      </c>
      <c r="E641" s="21">
        <v>5056</v>
      </c>
    </row>
    <row r="642" spans="1:5">
      <c r="A642" s="1">
        <v>37012</v>
      </c>
      <c r="B642" s="17">
        <v>214732</v>
      </c>
      <c r="C642" s="20">
        <v>4.21</v>
      </c>
      <c r="D642" s="3">
        <v>5125.1000000000004</v>
      </c>
      <c r="E642" s="21">
        <v>5107.3</v>
      </c>
    </row>
    <row r="643" spans="1:5">
      <c r="A643" s="1">
        <v>37043</v>
      </c>
      <c r="B643" s="17">
        <v>214950</v>
      </c>
      <c r="C643" s="20">
        <v>3.97</v>
      </c>
      <c r="D643" s="3">
        <v>5164.7</v>
      </c>
      <c r="E643" s="21">
        <v>5186.8</v>
      </c>
    </row>
    <row r="644" spans="1:5">
      <c r="A644" s="1">
        <v>37073</v>
      </c>
      <c r="B644" s="17">
        <v>215180</v>
      </c>
      <c r="C644" s="20">
        <v>3.77</v>
      </c>
      <c r="D644" s="3">
        <v>5197.3</v>
      </c>
      <c r="E644" s="21">
        <v>5243.2</v>
      </c>
    </row>
    <row r="645" spans="1:5">
      <c r="A645" s="1">
        <v>37104</v>
      </c>
      <c r="B645" s="17">
        <v>215420</v>
      </c>
      <c r="C645" s="20">
        <v>3.65</v>
      </c>
      <c r="D645" s="3">
        <v>5229.2</v>
      </c>
      <c r="E645" s="21">
        <v>5267.9</v>
      </c>
    </row>
    <row r="646" spans="1:5">
      <c r="A646" s="1">
        <v>37135</v>
      </c>
      <c r="B646" s="17">
        <v>215665</v>
      </c>
      <c r="C646" s="20">
        <v>3.07</v>
      </c>
      <c r="D646" s="3">
        <v>5337</v>
      </c>
      <c r="E646" s="21">
        <v>5430.5</v>
      </c>
    </row>
    <row r="647" spans="1:5">
      <c r="A647" s="1">
        <v>37165</v>
      </c>
      <c r="B647" s="17">
        <v>215903</v>
      </c>
      <c r="C647" s="20">
        <v>2.4900000000000002</v>
      </c>
      <c r="D647" s="3">
        <v>5328.2</v>
      </c>
      <c r="E647" s="21">
        <v>5508.1</v>
      </c>
    </row>
    <row r="648" spans="1:5">
      <c r="A648" s="1">
        <v>37196</v>
      </c>
      <c r="B648" s="17">
        <v>216117</v>
      </c>
      <c r="C648" s="20">
        <v>2.09</v>
      </c>
      <c r="D648" s="3">
        <v>5371</v>
      </c>
      <c r="E648" s="21">
        <v>5588.8</v>
      </c>
    </row>
    <row r="649" spans="1:5">
      <c r="A649" s="1">
        <v>37226</v>
      </c>
      <c r="B649" s="17">
        <v>216315</v>
      </c>
      <c r="C649" s="20">
        <v>1.82</v>
      </c>
      <c r="D649" s="3">
        <v>5421.2</v>
      </c>
      <c r="E649" s="21">
        <v>5669.3</v>
      </c>
    </row>
    <row r="650" spans="1:5">
      <c r="A650" s="1">
        <v>37257</v>
      </c>
      <c r="B650" s="17">
        <v>216506</v>
      </c>
      <c r="C650" s="20">
        <v>1.73</v>
      </c>
      <c r="D650" s="3">
        <v>5448.9</v>
      </c>
      <c r="E650" s="21">
        <v>5706.3</v>
      </c>
    </row>
    <row r="651" spans="1:5">
      <c r="A651" s="1">
        <v>37288</v>
      </c>
      <c r="B651" s="17">
        <v>216663</v>
      </c>
      <c r="C651" s="20">
        <v>1.74</v>
      </c>
      <c r="D651" s="3">
        <v>5477.8</v>
      </c>
      <c r="E651" s="21">
        <v>5753.7</v>
      </c>
    </row>
    <row r="652" spans="1:5">
      <c r="A652" s="1">
        <v>37316</v>
      </c>
      <c r="B652" s="17">
        <v>216823</v>
      </c>
      <c r="C652" s="20">
        <v>1.73</v>
      </c>
      <c r="D652" s="3">
        <v>5487.6</v>
      </c>
      <c r="E652" s="21">
        <v>5772.9</v>
      </c>
    </row>
    <row r="653" spans="1:5">
      <c r="A653" s="1">
        <v>37347</v>
      </c>
      <c r="B653" s="17">
        <v>217006</v>
      </c>
      <c r="C653" s="20">
        <v>1.75</v>
      </c>
      <c r="D653" s="3">
        <v>5491.2</v>
      </c>
      <c r="E653" s="21">
        <v>5793.2</v>
      </c>
    </row>
    <row r="654" spans="1:5">
      <c r="A654" s="1">
        <v>37377</v>
      </c>
      <c r="B654" s="17">
        <v>217198</v>
      </c>
      <c r="C654" s="20">
        <v>1.75</v>
      </c>
      <c r="D654" s="3">
        <v>5513.7</v>
      </c>
      <c r="E654" s="21">
        <v>5823.6</v>
      </c>
    </row>
    <row r="655" spans="1:5">
      <c r="A655" s="1">
        <v>37408</v>
      </c>
      <c r="B655" s="17">
        <v>217407</v>
      </c>
      <c r="C655" s="20">
        <v>1.75</v>
      </c>
      <c r="D655" s="3">
        <v>5533.9</v>
      </c>
      <c r="E655" s="21">
        <v>5843.3</v>
      </c>
    </row>
    <row r="656" spans="1:5">
      <c r="A656" s="1">
        <v>37438</v>
      </c>
      <c r="B656" s="17">
        <v>217630</v>
      </c>
      <c r="C656" s="20">
        <v>1.73</v>
      </c>
      <c r="D656" s="3">
        <v>5582.3</v>
      </c>
      <c r="E656" s="21">
        <v>5892.7</v>
      </c>
    </row>
    <row r="657" spans="1:5">
      <c r="A657" s="1">
        <v>37469</v>
      </c>
      <c r="B657" s="17">
        <v>217866</v>
      </c>
      <c r="C657" s="20">
        <v>1.74</v>
      </c>
      <c r="D657" s="3">
        <v>5622.3</v>
      </c>
      <c r="E657" s="21">
        <v>5924.4</v>
      </c>
    </row>
    <row r="658" spans="1:5">
      <c r="A658" s="1">
        <v>37500</v>
      </c>
      <c r="B658" s="17">
        <v>218107</v>
      </c>
      <c r="C658" s="20">
        <v>1.75</v>
      </c>
      <c r="D658" s="3">
        <v>5646.5</v>
      </c>
      <c r="E658" s="21">
        <v>5936.7</v>
      </c>
    </row>
    <row r="659" spans="1:5">
      <c r="A659" s="1">
        <v>37530</v>
      </c>
      <c r="B659" s="17">
        <v>218340</v>
      </c>
      <c r="C659" s="20">
        <v>1.75</v>
      </c>
      <c r="D659" s="3">
        <v>5696.1</v>
      </c>
      <c r="E659" s="21">
        <v>5971</v>
      </c>
    </row>
    <row r="660" spans="1:5">
      <c r="A660" s="1">
        <v>37561</v>
      </c>
      <c r="B660" s="17">
        <v>218548</v>
      </c>
      <c r="C660" s="20">
        <v>1.34</v>
      </c>
      <c r="D660" s="3">
        <v>5740.5</v>
      </c>
      <c r="E660" s="21">
        <v>6093.7</v>
      </c>
    </row>
    <row r="661" spans="1:5">
      <c r="A661" s="1">
        <v>37591</v>
      </c>
      <c r="B661" s="17">
        <v>218741</v>
      </c>
      <c r="C661" s="20">
        <v>1.24</v>
      </c>
      <c r="D661" s="3">
        <v>5766</v>
      </c>
      <c r="E661" s="21">
        <v>6145.5</v>
      </c>
    </row>
    <row r="662" spans="1:5">
      <c r="A662" s="1">
        <v>37622</v>
      </c>
      <c r="B662" s="17">
        <v>219897</v>
      </c>
      <c r="C662" s="20">
        <v>1.24</v>
      </c>
      <c r="D662" s="3">
        <v>5792.5</v>
      </c>
      <c r="E662" s="21">
        <v>6158.7</v>
      </c>
    </row>
    <row r="663" spans="1:5">
      <c r="A663" s="1">
        <v>37653</v>
      </c>
      <c r="B663" s="17">
        <v>220114</v>
      </c>
      <c r="C663" s="20">
        <v>1.26</v>
      </c>
      <c r="D663" s="3">
        <v>5830.9</v>
      </c>
      <c r="E663" s="21">
        <v>6192.9</v>
      </c>
    </row>
    <row r="664" spans="1:5">
      <c r="A664" s="1">
        <v>37681</v>
      </c>
      <c r="B664" s="17">
        <v>220317</v>
      </c>
      <c r="C664" s="20">
        <v>1.25</v>
      </c>
      <c r="D664" s="3">
        <v>5847.6</v>
      </c>
      <c r="E664" s="21">
        <v>6198.6</v>
      </c>
    </row>
    <row r="665" spans="1:5">
      <c r="A665" s="1">
        <v>37712</v>
      </c>
      <c r="B665" s="17">
        <v>220540</v>
      </c>
      <c r="C665" s="20">
        <v>1.26</v>
      </c>
      <c r="D665" s="3">
        <v>5888.2</v>
      </c>
      <c r="E665" s="21">
        <v>6223.7</v>
      </c>
    </row>
    <row r="666" spans="1:5">
      <c r="A666" s="1">
        <v>37742</v>
      </c>
      <c r="B666" s="17">
        <v>220768</v>
      </c>
      <c r="C666" s="20">
        <v>1.26</v>
      </c>
      <c r="D666" s="3">
        <v>5944.5</v>
      </c>
      <c r="E666" s="21">
        <v>6267.5</v>
      </c>
    </row>
    <row r="667" spans="1:5">
      <c r="A667" s="1">
        <v>37773</v>
      </c>
      <c r="B667" s="17">
        <v>221014</v>
      </c>
      <c r="C667" s="20">
        <v>1.22</v>
      </c>
      <c r="D667" s="3">
        <v>5981.8</v>
      </c>
      <c r="E667" s="21">
        <v>6312.2</v>
      </c>
    </row>
    <row r="668" spans="1:5">
      <c r="A668" s="1">
        <v>37803</v>
      </c>
      <c r="B668" s="17">
        <v>221252</v>
      </c>
      <c r="C668" s="20">
        <v>1.01</v>
      </c>
      <c r="D668" s="3">
        <v>6032.6</v>
      </c>
      <c r="E668" s="21">
        <v>6415.1</v>
      </c>
    </row>
    <row r="669" spans="1:5">
      <c r="A669" s="1">
        <v>37834</v>
      </c>
      <c r="B669" s="17">
        <v>221507</v>
      </c>
      <c r="C669" s="20">
        <v>1.03</v>
      </c>
      <c r="D669" s="3">
        <v>6082.1</v>
      </c>
      <c r="E669" s="21">
        <v>6440.4</v>
      </c>
    </row>
    <row r="670" spans="1:5">
      <c r="A670" s="1">
        <v>37865</v>
      </c>
      <c r="B670" s="17">
        <v>221779</v>
      </c>
      <c r="C670" s="20">
        <v>1.01</v>
      </c>
      <c r="D670" s="3">
        <v>6060.8</v>
      </c>
      <c r="E670" s="21">
        <v>6423.5</v>
      </c>
    </row>
    <row r="671" spans="1:5">
      <c r="A671" s="1">
        <v>37895</v>
      </c>
      <c r="B671" s="17">
        <v>222039</v>
      </c>
      <c r="C671" s="20">
        <v>1.01</v>
      </c>
      <c r="D671" s="3">
        <v>6049.2</v>
      </c>
      <c r="E671" s="21">
        <v>6407.8</v>
      </c>
    </row>
    <row r="672" spans="1:5">
      <c r="A672" s="1">
        <v>37926</v>
      </c>
      <c r="B672" s="17">
        <v>222279</v>
      </c>
      <c r="C672" s="20">
        <v>1</v>
      </c>
      <c r="D672" s="3">
        <v>6049.1</v>
      </c>
      <c r="E672" s="21">
        <v>6397.3</v>
      </c>
    </row>
    <row r="673" spans="1:5">
      <c r="A673" s="1">
        <v>37956</v>
      </c>
      <c r="B673" s="17">
        <v>222509</v>
      </c>
      <c r="C673" s="20">
        <v>0.98</v>
      </c>
      <c r="D673" s="3">
        <v>6055.5</v>
      </c>
      <c r="E673" s="21">
        <v>6378.9</v>
      </c>
    </row>
    <row r="674" spans="1:5">
      <c r="A674" s="1">
        <v>37987</v>
      </c>
      <c r="B674" s="17">
        <v>222161</v>
      </c>
      <c r="C674" s="20">
        <v>1</v>
      </c>
      <c r="D674" s="3">
        <v>6059.6</v>
      </c>
      <c r="E674" s="21">
        <v>6389.7</v>
      </c>
    </row>
    <row r="675" spans="1:5">
      <c r="A675" s="1">
        <v>38018</v>
      </c>
      <c r="B675" s="17">
        <v>222357</v>
      </c>
      <c r="C675" s="20">
        <v>1.01</v>
      </c>
      <c r="D675" s="3">
        <v>6102</v>
      </c>
      <c r="E675" s="21">
        <v>6432.7</v>
      </c>
    </row>
    <row r="676" spans="1:5">
      <c r="A676" s="1">
        <v>38047</v>
      </c>
      <c r="B676" s="17">
        <v>222550</v>
      </c>
      <c r="C676" s="20">
        <v>1</v>
      </c>
      <c r="D676" s="3">
        <v>6140.9</v>
      </c>
      <c r="E676" s="21">
        <v>6481.9</v>
      </c>
    </row>
    <row r="677" spans="1:5">
      <c r="A677" s="1">
        <v>38078</v>
      </c>
      <c r="B677" s="17">
        <v>222757</v>
      </c>
      <c r="C677" s="20">
        <v>1</v>
      </c>
      <c r="D677" s="3">
        <v>6182.2</v>
      </c>
      <c r="E677" s="21">
        <v>6528.7</v>
      </c>
    </row>
    <row r="678" spans="1:5">
      <c r="A678" s="1">
        <v>38108</v>
      </c>
      <c r="B678" s="17">
        <v>222967</v>
      </c>
      <c r="C678" s="20">
        <v>1</v>
      </c>
      <c r="D678" s="3">
        <v>6250.1</v>
      </c>
      <c r="E678" s="21">
        <v>6604</v>
      </c>
    </row>
    <row r="679" spans="1:5">
      <c r="A679" s="1">
        <v>38139</v>
      </c>
      <c r="B679" s="17">
        <v>223196</v>
      </c>
      <c r="C679" s="20">
        <v>1.03</v>
      </c>
      <c r="D679" s="3">
        <v>6257.1</v>
      </c>
      <c r="E679" s="21">
        <v>6605.2</v>
      </c>
    </row>
    <row r="680" spans="1:5">
      <c r="A680" s="1">
        <v>38169</v>
      </c>
      <c r="B680" s="17">
        <v>223422</v>
      </c>
      <c r="C680" s="20">
        <v>1.26</v>
      </c>
      <c r="D680" s="3">
        <v>6264.7</v>
      </c>
      <c r="E680" s="21">
        <v>6600.6</v>
      </c>
    </row>
    <row r="681" spans="1:5">
      <c r="A681" s="1">
        <v>38200</v>
      </c>
      <c r="B681" s="17">
        <v>223677</v>
      </c>
      <c r="C681" s="20">
        <v>1.43</v>
      </c>
      <c r="D681" s="3">
        <v>6288.9</v>
      </c>
      <c r="E681" s="21">
        <v>6611.7</v>
      </c>
    </row>
    <row r="682" spans="1:5">
      <c r="A682" s="1">
        <v>38231</v>
      </c>
      <c r="B682" s="17">
        <v>223941</v>
      </c>
      <c r="C682" s="20">
        <v>1.61</v>
      </c>
      <c r="D682" s="3">
        <v>6323.1</v>
      </c>
      <c r="E682" s="21">
        <v>6628.3</v>
      </c>
    </row>
    <row r="683" spans="1:5">
      <c r="A683" s="1">
        <v>38261</v>
      </c>
      <c r="B683" s="17">
        <v>224192</v>
      </c>
      <c r="C683" s="20">
        <v>1.76</v>
      </c>
      <c r="D683" s="3">
        <v>6346.9</v>
      </c>
      <c r="E683" s="21">
        <v>6631.3</v>
      </c>
    </row>
    <row r="684" spans="1:5">
      <c r="A684" s="1">
        <v>38292</v>
      </c>
      <c r="B684" s="17">
        <v>224422</v>
      </c>
      <c r="C684" s="20">
        <v>1.93</v>
      </c>
      <c r="D684" s="3">
        <v>6383.1</v>
      </c>
      <c r="E684" s="21">
        <v>6659.5</v>
      </c>
    </row>
    <row r="685" spans="1:5">
      <c r="A685" s="1">
        <v>38322</v>
      </c>
      <c r="B685" s="17">
        <v>224640</v>
      </c>
      <c r="C685" s="20">
        <v>2.16</v>
      </c>
      <c r="D685" s="3">
        <v>6400.7</v>
      </c>
      <c r="E685" s="21">
        <v>6664.1</v>
      </c>
    </row>
    <row r="686" spans="1:5">
      <c r="A686" s="1">
        <v>38353</v>
      </c>
      <c r="B686" s="17">
        <v>224837</v>
      </c>
      <c r="C686" s="20">
        <v>2.2799999999999998</v>
      </c>
      <c r="D686" s="3">
        <v>6402.5</v>
      </c>
      <c r="E686" s="21">
        <v>6648.1</v>
      </c>
    </row>
    <row r="687" spans="1:5">
      <c r="A687" s="1">
        <v>38384</v>
      </c>
      <c r="B687" s="17">
        <v>225041</v>
      </c>
      <c r="C687" s="20">
        <v>2.5</v>
      </c>
      <c r="D687" s="3">
        <v>6422.9</v>
      </c>
      <c r="E687" s="21">
        <v>6652.1</v>
      </c>
    </row>
    <row r="688" spans="1:5">
      <c r="A688" s="1">
        <v>38412</v>
      </c>
      <c r="B688" s="17">
        <v>225236</v>
      </c>
      <c r="C688" s="20">
        <v>2.63</v>
      </c>
      <c r="D688" s="3">
        <v>6439.3</v>
      </c>
      <c r="E688" s="21">
        <v>6650.1</v>
      </c>
    </row>
    <row r="689" spans="1:5">
      <c r="A689" s="1">
        <v>38443</v>
      </c>
      <c r="B689" s="17">
        <v>225441</v>
      </c>
      <c r="C689" s="20">
        <v>2.79</v>
      </c>
      <c r="D689" s="3">
        <v>6446</v>
      </c>
      <c r="E689" s="21">
        <v>6648.4</v>
      </c>
    </row>
    <row r="690" spans="1:5">
      <c r="A690" s="1">
        <v>38473</v>
      </c>
      <c r="B690" s="17">
        <v>225670</v>
      </c>
      <c r="C690" s="20">
        <v>3</v>
      </c>
      <c r="D690" s="3">
        <v>6461.4</v>
      </c>
      <c r="E690" s="21">
        <v>6646.6</v>
      </c>
    </row>
    <row r="691" spans="1:5">
      <c r="A691" s="1">
        <v>38504</v>
      </c>
      <c r="B691" s="17">
        <v>225911</v>
      </c>
      <c r="C691" s="20">
        <v>3.04</v>
      </c>
      <c r="D691" s="3">
        <v>6491.7</v>
      </c>
      <c r="E691" s="21">
        <v>6672.5</v>
      </c>
    </row>
    <row r="692" spans="1:5">
      <c r="A692" s="1">
        <v>38534</v>
      </c>
      <c r="B692" s="17">
        <v>226153</v>
      </c>
      <c r="C692" s="20">
        <v>3.26</v>
      </c>
      <c r="D692" s="3">
        <v>6515.6</v>
      </c>
      <c r="E692" s="21">
        <v>6693.5</v>
      </c>
    </row>
    <row r="693" spans="1:5">
      <c r="A693" s="1">
        <v>38565</v>
      </c>
      <c r="B693" s="17">
        <v>226421</v>
      </c>
      <c r="C693" s="20">
        <v>3.5</v>
      </c>
      <c r="D693" s="3">
        <v>6546.3</v>
      </c>
      <c r="E693" s="21">
        <v>6717.9</v>
      </c>
    </row>
    <row r="694" spans="1:5">
      <c r="A694" s="1">
        <v>38596</v>
      </c>
      <c r="B694" s="17">
        <v>226693</v>
      </c>
      <c r="C694" s="20">
        <v>3.62</v>
      </c>
      <c r="D694" s="3">
        <v>6581.6</v>
      </c>
      <c r="E694" s="21">
        <v>6751.6</v>
      </c>
    </row>
    <row r="695" spans="1:5">
      <c r="A695" s="1">
        <v>38626</v>
      </c>
      <c r="B695" s="17">
        <v>226959</v>
      </c>
      <c r="C695" s="20">
        <v>3.78</v>
      </c>
      <c r="D695" s="3">
        <v>6609.1</v>
      </c>
      <c r="E695" s="21">
        <v>6781</v>
      </c>
    </row>
    <row r="696" spans="1:5">
      <c r="A696" s="1">
        <v>38657</v>
      </c>
      <c r="B696" s="17">
        <v>227204</v>
      </c>
      <c r="C696" s="20">
        <v>4</v>
      </c>
      <c r="D696" s="3">
        <v>6632.1</v>
      </c>
      <c r="E696" s="21">
        <v>6794.5</v>
      </c>
    </row>
    <row r="697" spans="1:5">
      <c r="A697" s="1">
        <v>38687</v>
      </c>
      <c r="B697" s="17">
        <v>227425</v>
      </c>
      <c r="C697" s="20">
        <v>4.16</v>
      </c>
      <c r="D697" s="3">
        <v>6659.7</v>
      </c>
      <c r="E697" s="21">
        <v>6824.7</v>
      </c>
    </row>
    <row r="698" spans="1:5">
      <c r="A698" s="1">
        <v>38718</v>
      </c>
      <c r="B698" s="17">
        <v>227553</v>
      </c>
      <c r="C698" s="20">
        <v>4.29</v>
      </c>
      <c r="D698" s="3">
        <v>6706.2</v>
      </c>
      <c r="E698" s="21">
        <v>6871.6</v>
      </c>
    </row>
    <row r="699" spans="1:5">
      <c r="A699" s="1">
        <v>38749</v>
      </c>
      <c r="B699" s="17">
        <v>227763</v>
      </c>
      <c r="C699" s="20">
        <v>4.49</v>
      </c>
      <c r="D699" s="3">
        <v>6738.8</v>
      </c>
      <c r="E699" s="21">
        <v>6894.7</v>
      </c>
    </row>
    <row r="700" spans="1:5">
      <c r="A700" s="1">
        <v>38777</v>
      </c>
      <c r="B700" s="17">
        <v>227975</v>
      </c>
      <c r="C700" s="20">
        <v>4.59</v>
      </c>
      <c r="D700" s="3">
        <v>6760.4</v>
      </c>
      <c r="E700" s="21">
        <v>6908.5</v>
      </c>
    </row>
    <row r="701" spans="1:5">
      <c r="A701" s="1">
        <v>38808</v>
      </c>
      <c r="B701" s="17">
        <v>228199</v>
      </c>
      <c r="C701" s="20">
        <v>4.79</v>
      </c>
      <c r="D701" s="3">
        <v>6781.6</v>
      </c>
      <c r="E701" s="21">
        <v>6927.8</v>
      </c>
    </row>
    <row r="702" spans="1:5">
      <c r="A702" s="1">
        <v>38838</v>
      </c>
      <c r="B702" s="17">
        <v>228428</v>
      </c>
      <c r="C702" s="20">
        <v>4.9400000000000004</v>
      </c>
      <c r="D702" s="3">
        <v>6791.2</v>
      </c>
      <c r="E702" s="21">
        <v>6938.3</v>
      </c>
    </row>
    <row r="703" spans="1:5">
      <c r="A703" s="1">
        <v>38869</v>
      </c>
      <c r="B703" s="17">
        <v>228671</v>
      </c>
      <c r="C703" s="20">
        <v>4.99</v>
      </c>
      <c r="D703" s="3">
        <v>6819.4</v>
      </c>
      <c r="E703" s="21">
        <v>6969.2</v>
      </c>
    </row>
    <row r="704" spans="1:5">
      <c r="A704" s="1">
        <v>38899</v>
      </c>
      <c r="B704" s="17">
        <v>228912</v>
      </c>
      <c r="C704" s="20">
        <v>5.24</v>
      </c>
      <c r="D704" s="3">
        <v>6843.9</v>
      </c>
      <c r="E704" s="21">
        <v>6987</v>
      </c>
    </row>
    <row r="705" spans="1:5">
      <c r="A705" s="1">
        <v>38930</v>
      </c>
      <c r="B705" s="17">
        <v>229167</v>
      </c>
      <c r="C705" s="20">
        <v>5.25</v>
      </c>
      <c r="D705" s="3">
        <v>6863.3</v>
      </c>
      <c r="E705" s="21">
        <v>7007.3</v>
      </c>
    </row>
    <row r="706" spans="1:5">
      <c r="A706" s="1">
        <v>38961</v>
      </c>
      <c r="B706" s="17">
        <v>229420</v>
      </c>
      <c r="C706" s="20">
        <v>5.25</v>
      </c>
      <c r="D706" s="3">
        <v>6885.4</v>
      </c>
      <c r="E706" s="21">
        <v>7025.3</v>
      </c>
    </row>
    <row r="707" spans="1:5">
      <c r="A707" s="1">
        <v>38991</v>
      </c>
      <c r="B707" s="17">
        <v>229675</v>
      </c>
      <c r="C707" s="20">
        <v>5.25</v>
      </c>
      <c r="D707" s="3">
        <v>6936.6</v>
      </c>
      <c r="E707" s="21">
        <v>7084.2</v>
      </c>
    </row>
    <row r="708" spans="1:5">
      <c r="A708" s="1">
        <v>39022</v>
      </c>
      <c r="B708" s="17">
        <v>229905</v>
      </c>
      <c r="C708" s="20">
        <v>5.25</v>
      </c>
      <c r="D708" s="3">
        <v>6971.8</v>
      </c>
      <c r="E708" s="21">
        <v>7129.4</v>
      </c>
    </row>
    <row r="709" spans="1:5">
      <c r="A709" s="1">
        <v>39052</v>
      </c>
      <c r="B709" s="17">
        <v>230108</v>
      </c>
      <c r="C709" s="20">
        <v>5.24</v>
      </c>
      <c r="D709" s="3">
        <v>7012.3</v>
      </c>
      <c r="E709" s="21">
        <v>7202.9</v>
      </c>
    </row>
    <row r="710" spans="1:5">
      <c r="A710" s="1">
        <v>39083</v>
      </c>
      <c r="B710" s="17">
        <v>230650</v>
      </c>
      <c r="C710" s="20">
        <v>5.25</v>
      </c>
      <c r="D710" s="3">
        <v>7058.6</v>
      </c>
      <c r="E710" s="21">
        <v>7246.8</v>
      </c>
    </row>
    <row r="711" spans="1:5">
      <c r="A711" s="1">
        <v>39114</v>
      </c>
      <c r="B711" s="17">
        <v>230834</v>
      </c>
      <c r="C711" s="20">
        <v>5.26</v>
      </c>
      <c r="D711" s="3">
        <v>7084.8</v>
      </c>
      <c r="E711" s="21">
        <v>7288.5</v>
      </c>
    </row>
    <row r="712" spans="1:5">
      <c r="A712" s="1">
        <v>39142</v>
      </c>
      <c r="B712" s="17">
        <v>231034</v>
      </c>
      <c r="C712" s="20">
        <v>5.26</v>
      </c>
      <c r="D712" s="3">
        <v>7124.3</v>
      </c>
      <c r="E712" s="21">
        <v>7353.6</v>
      </c>
    </row>
    <row r="713" spans="1:5">
      <c r="A713" s="1">
        <v>39173</v>
      </c>
      <c r="B713" s="17">
        <v>231253</v>
      </c>
      <c r="C713" s="20">
        <v>5.25</v>
      </c>
      <c r="D713" s="3">
        <v>7173.9</v>
      </c>
      <c r="E713" s="21">
        <v>7431.2</v>
      </c>
    </row>
    <row r="714" spans="1:5">
      <c r="A714" s="1">
        <v>39203</v>
      </c>
      <c r="B714" s="17">
        <v>231480</v>
      </c>
      <c r="C714" s="20">
        <v>5.25</v>
      </c>
      <c r="D714" s="3">
        <v>7193.8</v>
      </c>
      <c r="E714" s="21">
        <v>7489.9</v>
      </c>
    </row>
    <row r="715" spans="1:5">
      <c r="A715" s="1">
        <v>39234</v>
      </c>
      <c r="B715" s="17">
        <v>231713</v>
      </c>
      <c r="C715" s="20">
        <v>5.25</v>
      </c>
      <c r="D715" s="3">
        <v>7210.4</v>
      </c>
      <c r="E715" s="21">
        <v>7537.7</v>
      </c>
    </row>
    <row r="716" spans="1:5">
      <c r="A716" s="18">
        <v>39264</v>
      </c>
      <c r="B716" s="17">
        <v>231958</v>
      </c>
      <c r="C716" s="20">
        <v>5.26</v>
      </c>
      <c r="D716" s="3">
        <v>7233.7</v>
      </c>
      <c r="E716" s="21">
        <v>7594</v>
      </c>
    </row>
    <row r="717" spans="1:5">
      <c r="A717" s="18">
        <v>39295</v>
      </c>
      <c r="B717" s="17">
        <v>232211</v>
      </c>
      <c r="C717" s="20">
        <v>5.0199999999999996</v>
      </c>
      <c r="D717" s="3">
        <v>7286.1</v>
      </c>
      <c r="E717" s="21">
        <v>7722.4</v>
      </c>
    </row>
    <row r="718" spans="1:5">
      <c r="A718" s="18">
        <v>39326</v>
      </c>
      <c r="B718" s="17">
        <v>232461</v>
      </c>
      <c r="C718" s="20">
        <v>4.9400000000000004</v>
      </c>
      <c r="D718" s="3">
        <v>7313.9</v>
      </c>
      <c r="E718" s="21">
        <v>7823</v>
      </c>
    </row>
    <row r="719" spans="1:5">
      <c r="A719" s="18">
        <v>39356</v>
      </c>
      <c r="B719" s="17">
        <v>232715</v>
      </c>
      <c r="C719" s="20">
        <v>4.76</v>
      </c>
      <c r="D719" s="3">
        <v>7338.3</v>
      </c>
      <c r="E719" s="21">
        <v>7925.1</v>
      </c>
    </row>
    <row r="720" spans="1:5">
      <c r="A720" s="18">
        <v>39387</v>
      </c>
      <c r="B720" s="17">
        <v>232939</v>
      </c>
      <c r="C720" s="20">
        <v>4.49</v>
      </c>
      <c r="D720" s="3">
        <v>7372.3</v>
      </c>
      <c r="E720" s="21">
        <v>8015.3</v>
      </c>
    </row>
    <row r="721" spans="1:5">
      <c r="A721" s="18">
        <v>39417</v>
      </c>
      <c r="B721" s="17">
        <v>233156</v>
      </c>
      <c r="C721" s="20">
        <v>4.24</v>
      </c>
      <c r="D721" s="3">
        <v>7404.3</v>
      </c>
      <c r="E721" s="21">
        <v>8086.6</v>
      </c>
    </row>
    <row r="722" spans="1:5">
      <c r="A722" s="18">
        <v>39448</v>
      </c>
      <c r="B722" s="17">
        <v>232616</v>
      </c>
      <c r="C722" s="20">
        <v>3.94</v>
      </c>
      <c r="D722" s="3">
        <v>7448.9</v>
      </c>
      <c r="E722" s="21">
        <v>8173.4</v>
      </c>
    </row>
    <row r="723" spans="1:5">
      <c r="A723" s="18">
        <v>39479</v>
      </c>
      <c r="B723" s="17">
        <v>232809</v>
      </c>
      <c r="C723" s="20">
        <v>2.98</v>
      </c>
      <c r="D723" s="3">
        <v>7546.8</v>
      </c>
      <c r="E723" s="21">
        <v>8412.7999999999993</v>
      </c>
    </row>
    <row r="724" spans="1:5">
      <c r="A724" s="18">
        <v>39508</v>
      </c>
      <c r="B724" s="17">
        <v>232995</v>
      </c>
      <c r="C724" s="20">
        <v>2.61</v>
      </c>
      <c r="D724" s="3">
        <v>7618.1</v>
      </c>
      <c r="E724" s="21">
        <v>8569.5</v>
      </c>
    </row>
    <row r="725" spans="1:5">
      <c r="A725" s="18">
        <v>39539</v>
      </c>
      <c r="B725" s="17">
        <v>233198</v>
      </c>
      <c r="C725" s="20">
        <v>2.2799999999999998</v>
      </c>
      <c r="D725" s="3">
        <v>7631.3</v>
      </c>
      <c r="E725" s="21">
        <v>8628.2000000000007</v>
      </c>
    </row>
    <row r="726" spans="1:5">
      <c r="A726" s="18">
        <v>39569</v>
      </c>
      <c r="B726" s="17">
        <v>233405</v>
      </c>
      <c r="C726" s="20">
        <v>1.98</v>
      </c>
      <c r="D726" s="3">
        <v>7640.7</v>
      </c>
      <c r="E726" s="21">
        <v>8676.2000000000007</v>
      </c>
    </row>
    <row r="727" spans="1:5">
      <c r="A727" s="18">
        <v>39600</v>
      </c>
      <c r="B727" s="17">
        <v>233627</v>
      </c>
      <c r="C727" s="20">
        <v>2</v>
      </c>
      <c r="D727" s="3">
        <v>7638.7</v>
      </c>
      <c r="E727" s="21">
        <v>8704</v>
      </c>
    </row>
    <row r="728" spans="1:5">
      <c r="A728" s="18">
        <v>39630</v>
      </c>
      <c r="B728" s="17">
        <v>233864</v>
      </c>
      <c r="C728" s="20">
        <v>2.0099999999999998</v>
      </c>
      <c r="D728" s="3">
        <v>7679.6</v>
      </c>
      <c r="E728" s="21">
        <v>8734.2000000000007</v>
      </c>
    </row>
    <row r="729" spans="1:5">
      <c r="A729" s="18">
        <v>39661</v>
      </c>
      <c r="B729" s="17">
        <v>234107</v>
      </c>
      <c r="C729" s="20">
        <v>2</v>
      </c>
      <c r="D729" s="3">
        <v>7670.1</v>
      </c>
      <c r="E729" s="21">
        <v>8724.1</v>
      </c>
    </row>
    <row r="730" spans="1:5">
      <c r="A730" s="18">
        <v>39692</v>
      </c>
      <c r="B730" s="17">
        <v>234360</v>
      </c>
      <c r="C730" s="20">
        <v>1.81</v>
      </c>
      <c r="D730" s="3">
        <v>7769.3</v>
      </c>
      <c r="E730" s="21">
        <v>8711.7999999999993</v>
      </c>
    </row>
    <row r="731" spans="1:5">
      <c r="A731" s="18">
        <v>39722</v>
      </c>
      <c r="B731" s="17">
        <v>234612</v>
      </c>
      <c r="C731" s="20">
        <v>0.97</v>
      </c>
      <c r="D731" s="3">
        <v>7879.2</v>
      </c>
      <c r="E731" s="21">
        <v>8714.9</v>
      </c>
    </row>
    <row r="732" spans="1:5">
      <c r="A732" s="18">
        <v>39753</v>
      </c>
      <c r="B732" s="17">
        <v>234828</v>
      </c>
      <c r="C732" s="20">
        <v>0.39</v>
      </c>
      <c r="D732" s="3">
        <v>7934.5</v>
      </c>
      <c r="E732" s="21">
        <v>8826.5</v>
      </c>
    </row>
    <row r="733" spans="1:5">
      <c r="A733" s="19">
        <v>39783</v>
      </c>
      <c r="C733" s="20">
        <v>0.16</v>
      </c>
    </row>
  </sheetData>
  <phoneticPr fontId="3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80"/>
  <sheetViews>
    <sheetView tabSelected="1" workbookViewId="0">
      <selection activeCell="B1" sqref="B1"/>
    </sheetView>
  </sheetViews>
  <sheetFormatPr defaultRowHeight="12.75"/>
  <cols>
    <col min="1" max="1" width="14.7109375" customWidth="1"/>
    <col min="2" max="2" width="18.7109375" customWidth="1"/>
    <col min="3" max="3" width="16.7109375" customWidth="1"/>
    <col min="4" max="4" width="17" customWidth="1"/>
    <col min="5" max="5" width="14.7109375" customWidth="1"/>
    <col min="6" max="6" width="12.7109375" customWidth="1"/>
    <col min="7" max="7" width="15.7109375" customWidth="1"/>
    <col min="8" max="8" width="17.7109375" customWidth="1"/>
    <col min="9" max="9" width="15.7109375" customWidth="1"/>
    <col min="10" max="10" width="16.7109375" customWidth="1"/>
    <col min="11" max="11" width="15.7109375" customWidth="1"/>
  </cols>
  <sheetData>
    <row r="1" spans="1:14">
      <c r="A1" t="s">
        <v>97</v>
      </c>
      <c r="B1" t="s">
        <v>102</v>
      </c>
      <c r="C1" t="s">
        <v>103</v>
      </c>
      <c r="D1" t="s">
        <v>104</v>
      </c>
      <c r="E1" t="s">
        <v>105</v>
      </c>
      <c r="F1" t="s">
        <v>71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M1" t="s">
        <v>151</v>
      </c>
      <c r="N1" t="s">
        <v>152</v>
      </c>
    </row>
    <row r="2" spans="1:14">
      <c r="A2" s="1">
        <v>14246</v>
      </c>
      <c r="D2" s="2" t="e">
        <f>NA()</f>
        <v>#N/A</v>
      </c>
      <c r="G2" s="2" t="e">
        <f>NA()</f>
        <v>#N/A</v>
      </c>
      <c r="M2" t="e">
        <f>(E2/Quarterly!F2)</f>
        <v>#DIV/0!</v>
      </c>
      <c r="N2" t="e">
        <f>F2/H2</f>
        <v>#DIV/0!</v>
      </c>
    </row>
    <row r="3" spans="1:14">
      <c r="A3" s="1">
        <v>14336</v>
      </c>
      <c r="D3" s="2" t="e">
        <f>NA()</f>
        <v>#N/A</v>
      </c>
      <c r="G3" s="2" t="e">
        <f>NA()</f>
        <v>#N/A</v>
      </c>
      <c r="M3" t="e">
        <f>(E3/Quarterly!F3)</f>
        <v>#DIV/0!</v>
      </c>
      <c r="N3" t="e">
        <f t="shared" ref="N3:N66" si="0">F3/H3</f>
        <v>#DIV/0!</v>
      </c>
    </row>
    <row r="4" spans="1:14">
      <c r="A4" s="1">
        <v>14427</v>
      </c>
      <c r="D4" s="2" t="e">
        <f>NA()</f>
        <v>#N/A</v>
      </c>
      <c r="G4" s="2" t="e">
        <f>NA()</f>
        <v>#N/A</v>
      </c>
      <c r="M4" t="e">
        <f>(E4/Quarterly!F4)</f>
        <v>#DIV/0!</v>
      </c>
      <c r="N4" t="e">
        <f t="shared" si="0"/>
        <v>#DIV/0!</v>
      </c>
    </row>
    <row r="5" spans="1:14">
      <c r="A5" s="1">
        <v>14519</v>
      </c>
      <c r="D5" s="2" t="e">
        <f>NA()</f>
        <v>#N/A</v>
      </c>
      <c r="G5" s="2" t="e">
        <f>NA()</f>
        <v>#N/A</v>
      </c>
      <c r="M5" t="e">
        <f>(E5/Quarterly!F5)</f>
        <v>#DIV/0!</v>
      </c>
      <c r="N5" t="e">
        <f t="shared" si="0"/>
        <v>#DIV/0!</v>
      </c>
    </row>
    <row r="6" spans="1:14">
      <c r="A6" s="1">
        <v>14611</v>
      </c>
      <c r="D6" s="2" t="e">
        <f>NA()</f>
        <v>#N/A</v>
      </c>
      <c r="G6" s="2" t="e">
        <f>NA()</f>
        <v>#N/A</v>
      </c>
      <c r="M6" t="e">
        <f>(E6/Quarterly!F6)</f>
        <v>#DIV/0!</v>
      </c>
      <c r="N6" t="e">
        <f t="shared" si="0"/>
        <v>#DIV/0!</v>
      </c>
    </row>
    <row r="7" spans="1:14">
      <c r="A7" s="1">
        <v>14702</v>
      </c>
      <c r="D7" s="2" t="e">
        <f>NA()</f>
        <v>#N/A</v>
      </c>
      <c r="G7" s="2" t="e">
        <f>NA()</f>
        <v>#N/A</v>
      </c>
      <c r="M7" t="e">
        <f>(E7/Quarterly!F7)</f>
        <v>#DIV/0!</v>
      </c>
      <c r="N7" t="e">
        <f t="shared" si="0"/>
        <v>#DIV/0!</v>
      </c>
    </row>
    <row r="8" spans="1:14">
      <c r="A8" s="1">
        <v>14793</v>
      </c>
      <c r="D8" s="2" t="e">
        <f>NA()</f>
        <v>#N/A</v>
      </c>
      <c r="G8" s="2" t="e">
        <f>NA()</f>
        <v>#N/A</v>
      </c>
      <c r="M8" t="e">
        <f>(E8/Quarterly!F8)</f>
        <v>#DIV/0!</v>
      </c>
      <c r="N8" t="e">
        <f t="shared" si="0"/>
        <v>#DIV/0!</v>
      </c>
    </row>
    <row r="9" spans="1:14">
      <c r="A9" s="1">
        <v>14885</v>
      </c>
      <c r="D9" s="2" t="e">
        <f>NA()</f>
        <v>#N/A</v>
      </c>
      <c r="G9" s="2" t="e">
        <f>NA()</f>
        <v>#N/A</v>
      </c>
      <c r="M9" t="e">
        <f>(E9/Quarterly!F9)</f>
        <v>#DIV/0!</v>
      </c>
      <c r="N9" t="e">
        <f t="shared" si="0"/>
        <v>#DIV/0!</v>
      </c>
    </row>
    <row r="10" spans="1:14">
      <c r="A10" s="1">
        <v>14977</v>
      </c>
      <c r="D10" s="2" t="e">
        <f>NA()</f>
        <v>#N/A</v>
      </c>
      <c r="G10" s="2" t="e">
        <f>NA()</f>
        <v>#N/A</v>
      </c>
      <c r="M10" t="e">
        <f>(E10/Quarterly!F10)</f>
        <v>#DIV/0!</v>
      </c>
      <c r="N10" t="e">
        <f t="shared" si="0"/>
        <v>#DIV/0!</v>
      </c>
    </row>
    <row r="11" spans="1:14">
      <c r="A11" s="1">
        <v>15067</v>
      </c>
      <c r="D11" s="2" t="e">
        <f>NA()</f>
        <v>#N/A</v>
      </c>
      <c r="G11" s="2" t="e">
        <f>NA()</f>
        <v>#N/A</v>
      </c>
      <c r="M11" t="e">
        <f>(E11/Quarterly!F11)</f>
        <v>#DIV/0!</v>
      </c>
      <c r="N11" t="e">
        <f t="shared" si="0"/>
        <v>#DIV/0!</v>
      </c>
    </row>
    <row r="12" spans="1:14">
      <c r="A12" s="1">
        <v>15158</v>
      </c>
      <c r="D12" s="2" t="e">
        <f>NA()</f>
        <v>#N/A</v>
      </c>
      <c r="G12" s="2" t="e">
        <f>NA()</f>
        <v>#N/A</v>
      </c>
      <c r="M12" t="e">
        <f>(E12/Quarterly!F12)</f>
        <v>#DIV/0!</v>
      </c>
      <c r="N12" t="e">
        <f t="shared" si="0"/>
        <v>#DIV/0!</v>
      </c>
    </row>
    <row r="13" spans="1:14">
      <c r="A13" s="1">
        <v>15250</v>
      </c>
      <c r="D13" s="2" t="e">
        <f>NA()</f>
        <v>#N/A</v>
      </c>
      <c r="G13" s="2" t="e">
        <f>NA()</f>
        <v>#N/A</v>
      </c>
      <c r="M13" t="e">
        <f>(E13/Quarterly!F13)</f>
        <v>#DIV/0!</v>
      </c>
      <c r="N13" t="e">
        <f t="shared" si="0"/>
        <v>#DIV/0!</v>
      </c>
    </row>
    <row r="14" spans="1:14">
      <c r="A14" s="1">
        <v>15342</v>
      </c>
      <c r="D14" s="2" t="e">
        <f>NA()</f>
        <v>#N/A</v>
      </c>
      <c r="G14" s="2" t="e">
        <f>NA()</f>
        <v>#N/A</v>
      </c>
      <c r="M14" t="e">
        <f>(E14/Quarterly!F14)</f>
        <v>#DIV/0!</v>
      </c>
      <c r="N14" t="e">
        <f t="shared" si="0"/>
        <v>#DIV/0!</v>
      </c>
    </row>
    <row r="15" spans="1:14">
      <c r="A15" s="1">
        <v>15432</v>
      </c>
      <c r="D15" s="2" t="e">
        <f>NA()</f>
        <v>#N/A</v>
      </c>
      <c r="G15" s="2" t="e">
        <f>NA()</f>
        <v>#N/A</v>
      </c>
      <c r="M15" t="e">
        <f>(E15/Quarterly!F15)</f>
        <v>#DIV/0!</v>
      </c>
      <c r="N15" t="e">
        <f t="shared" si="0"/>
        <v>#DIV/0!</v>
      </c>
    </row>
    <row r="16" spans="1:14">
      <c r="A16" s="1">
        <v>15523</v>
      </c>
      <c r="D16" s="2" t="e">
        <f>NA()</f>
        <v>#N/A</v>
      </c>
      <c r="G16" s="2" t="e">
        <f>NA()</f>
        <v>#N/A</v>
      </c>
      <c r="M16" t="e">
        <f>(E16/Quarterly!F16)</f>
        <v>#DIV/0!</v>
      </c>
      <c r="N16" t="e">
        <f t="shared" si="0"/>
        <v>#DIV/0!</v>
      </c>
    </row>
    <row r="17" spans="1:14">
      <c r="A17" s="1">
        <v>15615</v>
      </c>
      <c r="D17" s="2" t="e">
        <f>NA()</f>
        <v>#N/A</v>
      </c>
      <c r="G17" s="2" t="e">
        <f>NA()</f>
        <v>#N/A</v>
      </c>
      <c r="M17" t="e">
        <f>(E17/Quarterly!F17)</f>
        <v>#DIV/0!</v>
      </c>
      <c r="N17" t="e">
        <f t="shared" si="0"/>
        <v>#DIV/0!</v>
      </c>
    </row>
    <row r="18" spans="1:14">
      <c r="A18" s="1">
        <v>15707</v>
      </c>
      <c r="D18" s="2" t="e">
        <f>NA()</f>
        <v>#N/A</v>
      </c>
      <c r="G18" s="2" t="e">
        <f>NA()</f>
        <v>#N/A</v>
      </c>
      <c r="M18" t="e">
        <f>(E18/Quarterly!F18)</f>
        <v>#DIV/0!</v>
      </c>
      <c r="N18" t="e">
        <f t="shared" si="0"/>
        <v>#DIV/0!</v>
      </c>
    </row>
    <row r="19" spans="1:14">
      <c r="A19" s="1">
        <v>15797</v>
      </c>
      <c r="D19" s="2" t="e">
        <f>NA()</f>
        <v>#N/A</v>
      </c>
      <c r="G19" s="2" t="e">
        <f>NA()</f>
        <v>#N/A</v>
      </c>
      <c r="M19" t="e">
        <f>(E19/Quarterly!F19)</f>
        <v>#DIV/0!</v>
      </c>
      <c r="N19" t="e">
        <f t="shared" si="0"/>
        <v>#DIV/0!</v>
      </c>
    </row>
    <row r="20" spans="1:14">
      <c r="A20" s="1">
        <v>15888</v>
      </c>
      <c r="D20" s="2" t="e">
        <f>NA()</f>
        <v>#N/A</v>
      </c>
      <c r="G20" s="2" t="e">
        <f>NA()</f>
        <v>#N/A</v>
      </c>
      <c r="M20" t="e">
        <f>(E20/Quarterly!F20)</f>
        <v>#DIV/0!</v>
      </c>
      <c r="N20" t="e">
        <f t="shared" si="0"/>
        <v>#DIV/0!</v>
      </c>
    </row>
    <row r="21" spans="1:14">
      <c r="A21" s="1">
        <v>15980</v>
      </c>
      <c r="D21" s="2" t="e">
        <f>NA()</f>
        <v>#N/A</v>
      </c>
      <c r="G21" s="2" t="e">
        <f>NA()</f>
        <v>#N/A</v>
      </c>
      <c r="M21" t="e">
        <f>(E21/Quarterly!F21)</f>
        <v>#DIV/0!</v>
      </c>
      <c r="N21" t="e">
        <f t="shared" si="0"/>
        <v>#DIV/0!</v>
      </c>
    </row>
    <row r="22" spans="1:14">
      <c r="A22" s="1">
        <v>16072</v>
      </c>
      <c r="D22" s="2" t="e">
        <f>NA()</f>
        <v>#N/A</v>
      </c>
      <c r="G22" s="2" t="e">
        <f>NA()</f>
        <v>#N/A</v>
      </c>
      <c r="M22" t="e">
        <f>(E22/Quarterly!F22)</f>
        <v>#DIV/0!</v>
      </c>
      <c r="N22" t="e">
        <f t="shared" si="0"/>
        <v>#DIV/0!</v>
      </c>
    </row>
    <row r="23" spans="1:14">
      <c r="A23" s="1">
        <v>16163</v>
      </c>
      <c r="D23" s="2" t="e">
        <f>NA()</f>
        <v>#N/A</v>
      </c>
      <c r="G23" s="2" t="e">
        <f>NA()</f>
        <v>#N/A</v>
      </c>
      <c r="M23" t="e">
        <f>(E23/Quarterly!F23)</f>
        <v>#DIV/0!</v>
      </c>
      <c r="N23" t="e">
        <f t="shared" si="0"/>
        <v>#DIV/0!</v>
      </c>
    </row>
    <row r="24" spans="1:14">
      <c r="A24" s="1">
        <v>16254</v>
      </c>
      <c r="D24" s="2" t="e">
        <f>NA()</f>
        <v>#N/A</v>
      </c>
      <c r="G24" s="2" t="e">
        <f>NA()</f>
        <v>#N/A</v>
      </c>
      <c r="M24" t="e">
        <f>(E24/Quarterly!F24)</f>
        <v>#DIV/0!</v>
      </c>
      <c r="N24" t="e">
        <f t="shared" si="0"/>
        <v>#DIV/0!</v>
      </c>
    </row>
    <row r="25" spans="1:14">
      <c r="A25" s="1">
        <v>16346</v>
      </c>
      <c r="D25" s="2" t="e">
        <f>NA()</f>
        <v>#N/A</v>
      </c>
      <c r="G25" s="2" t="e">
        <f>NA()</f>
        <v>#N/A</v>
      </c>
      <c r="M25" t="e">
        <f>(E25/Quarterly!F25)</f>
        <v>#DIV/0!</v>
      </c>
      <c r="N25" t="e">
        <f t="shared" si="0"/>
        <v>#DIV/0!</v>
      </c>
    </row>
    <row r="26" spans="1:14">
      <c r="A26" s="1">
        <v>16438</v>
      </c>
      <c r="D26" s="2" t="e">
        <f>NA()</f>
        <v>#N/A</v>
      </c>
      <c r="G26" s="2" t="e">
        <f>NA()</f>
        <v>#N/A</v>
      </c>
      <c r="M26" t="e">
        <f>(E26/Quarterly!F26)</f>
        <v>#DIV/0!</v>
      </c>
      <c r="N26" t="e">
        <f t="shared" si="0"/>
        <v>#DIV/0!</v>
      </c>
    </row>
    <row r="27" spans="1:14">
      <c r="A27" s="1">
        <v>16528</v>
      </c>
      <c r="D27" s="2" t="e">
        <f>NA()</f>
        <v>#N/A</v>
      </c>
      <c r="G27" s="2" t="e">
        <f>NA()</f>
        <v>#N/A</v>
      </c>
      <c r="M27" t="e">
        <f>(E27/Quarterly!F27)</f>
        <v>#DIV/0!</v>
      </c>
      <c r="N27" t="e">
        <f t="shared" si="0"/>
        <v>#DIV/0!</v>
      </c>
    </row>
    <row r="28" spans="1:14">
      <c r="A28" s="1">
        <v>16619</v>
      </c>
      <c r="D28" s="2" t="e">
        <f>NA()</f>
        <v>#N/A</v>
      </c>
      <c r="G28" s="2" t="e">
        <f>NA()</f>
        <v>#N/A</v>
      </c>
      <c r="M28" t="e">
        <f>(E28/Quarterly!F28)</f>
        <v>#DIV/0!</v>
      </c>
      <c r="N28" t="e">
        <f t="shared" si="0"/>
        <v>#DIV/0!</v>
      </c>
    </row>
    <row r="29" spans="1:14">
      <c r="A29" s="1">
        <v>16711</v>
      </c>
      <c r="D29" s="2" t="e">
        <f>NA()</f>
        <v>#N/A</v>
      </c>
      <c r="G29" s="2" t="e">
        <f>NA()</f>
        <v>#N/A</v>
      </c>
      <c r="M29" t="e">
        <f>(E29/Quarterly!F29)</f>
        <v>#DIV/0!</v>
      </c>
      <c r="N29" t="e">
        <f t="shared" si="0"/>
        <v>#DIV/0!</v>
      </c>
    </row>
    <row r="30" spans="1:14">
      <c r="A30" s="1">
        <v>16803</v>
      </c>
      <c r="D30" s="2" t="e">
        <f>NA()</f>
        <v>#N/A</v>
      </c>
      <c r="E30" s="2" t="e">
        <f>NA()</f>
        <v>#N/A</v>
      </c>
      <c r="G30" s="2" t="e">
        <f>NA()</f>
        <v>#N/A</v>
      </c>
      <c r="I30" s="2" t="e">
        <f>NA()</f>
        <v>#N/A</v>
      </c>
      <c r="J30" s="2" t="e">
        <f>NA()</f>
        <v>#N/A</v>
      </c>
      <c r="K30" s="2" t="e">
        <f>NA()</f>
        <v>#N/A</v>
      </c>
      <c r="M30" t="e">
        <f>(E30/Quarterly!F30)</f>
        <v>#N/A</v>
      </c>
      <c r="N30" t="e">
        <f t="shared" si="0"/>
        <v>#DIV/0!</v>
      </c>
    </row>
    <row r="31" spans="1:14">
      <c r="A31" s="1">
        <v>16893</v>
      </c>
      <c r="D31" s="2" t="e">
        <f>NA()</f>
        <v>#N/A</v>
      </c>
      <c r="E31" s="2" t="e">
        <f>NA()</f>
        <v>#N/A</v>
      </c>
      <c r="G31" s="2" t="e">
        <f>NA()</f>
        <v>#N/A</v>
      </c>
      <c r="I31" s="2" t="e">
        <f>NA()</f>
        <v>#N/A</v>
      </c>
      <c r="J31" s="2" t="e">
        <f>NA()</f>
        <v>#N/A</v>
      </c>
      <c r="K31" s="2" t="e">
        <f>NA()</f>
        <v>#N/A</v>
      </c>
      <c r="M31" t="e">
        <f>(E31/Quarterly!F31)</f>
        <v>#N/A</v>
      </c>
      <c r="N31" t="e">
        <f t="shared" si="0"/>
        <v>#DIV/0!</v>
      </c>
    </row>
    <row r="32" spans="1:14">
      <c r="A32" s="1">
        <v>16984</v>
      </c>
      <c r="D32" s="2" t="e">
        <f>NA()</f>
        <v>#N/A</v>
      </c>
      <c r="E32" s="2" t="e">
        <f>NA()</f>
        <v>#N/A</v>
      </c>
      <c r="G32" s="2" t="e">
        <f>NA()</f>
        <v>#N/A</v>
      </c>
      <c r="I32" s="2" t="e">
        <f>NA()</f>
        <v>#N/A</v>
      </c>
      <c r="J32" s="2" t="e">
        <f>NA()</f>
        <v>#N/A</v>
      </c>
      <c r="K32" s="2" t="e">
        <f>NA()</f>
        <v>#N/A</v>
      </c>
      <c r="M32" t="e">
        <f>(E32/Quarterly!F32)</f>
        <v>#N/A</v>
      </c>
      <c r="N32" t="e">
        <f t="shared" si="0"/>
        <v>#DIV/0!</v>
      </c>
    </row>
    <row r="33" spans="1:14">
      <c r="A33" s="1">
        <v>17076</v>
      </c>
      <c r="D33" s="2" t="e">
        <f>NA()</f>
        <v>#N/A</v>
      </c>
      <c r="E33" s="2" t="e">
        <f>NA()</f>
        <v>#N/A</v>
      </c>
      <c r="G33" s="2" t="e">
        <f>NA()</f>
        <v>#N/A</v>
      </c>
      <c r="I33" s="2" t="e">
        <f>NA()</f>
        <v>#N/A</v>
      </c>
      <c r="J33" s="2" t="e">
        <f>NA()</f>
        <v>#N/A</v>
      </c>
      <c r="K33" s="2" t="e">
        <f>NA()</f>
        <v>#N/A</v>
      </c>
      <c r="M33" t="e">
        <f>(E33/Quarterly!F33)</f>
        <v>#N/A</v>
      </c>
      <c r="N33" t="e">
        <f t="shared" si="0"/>
        <v>#DIV/0!</v>
      </c>
    </row>
    <row r="34" spans="1:14">
      <c r="A34" s="1">
        <v>17168</v>
      </c>
      <c r="B34" s="24">
        <v>7.242</v>
      </c>
      <c r="D34" s="21">
        <v>36.299999999999997</v>
      </c>
      <c r="E34" s="21">
        <v>237.2</v>
      </c>
      <c r="F34" s="24">
        <v>1570.519</v>
      </c>
      <c r="G34" s="21">
        <v>33.700000000000003</v>
      </c>
      <c r="H34" s="24">
        <v>54.009</v>
      </c>
      <c r="I34" s="21">
        <v>19.399999999999999</v>
      </c>
      <c r="J34" s="21">
        <v>49.2</v>
      </c>
      <c r="K34" s="21">
        <v>87.7</v>
      </c>
      <c r="M34">
        <f>(E34/Quarterly!F34)</f>
        <v>0.15103287511962604</v>
      </c>
      <c r="N34">
        <f t="shared" si="0"/>
        <v>29.078838712066506</v>
      </c>
    </row>
    <row r="35" spans="1:14">
      <c r="A35" s="1">
        <v>17258</v>
      </c>
      <c r="B35" s="24">
        <v>7.3639999999999999</v>
      </c>
      <c r="D35" s="21">
        <v>36.6</v>
      </c>
      <c r="E35" s="21">
        <v>240.5</v>
      </c>
      <c r="F35" s="24">
        <v>1568.653</v>
      </c>
      <c r="G35" s="21">
        <v>32.4</v>
      </c>
      <c r="H35" s="24">
        <v>54.012999999999998</v>
      </c>
      <c r="I35" s="21">
        <v>20</v>
      </c>
      <c r="J35" s="21">
        <v>50.1</v>
      </c>
      <c r="K35" s="21">
        <v>90.1</v>
      </c>
      <c r="M35">
        <f>(E35/Quarterly!F35)</f>
        <v>0.15331625286153153</v>
      </c>
      <c r="N35">
        <f t="shared" si="0"/>
        <v>29.042138003813896</v>
      </c>
    </row>
    <row r="36" spans="1:14">
      <c r="A36" s="1">
        <v>17349</v>
      </c>
      <c r="B36" s="24">
        <v>7.524</v>
      </c>
      <c r="D36" s="21">
        <v>36.4</v>
      </c>
      <c r="E36" s="21">
        <v>244.6</v>
      </c>
      <c r="F36" s="24">
        <v>1567.9659999999999</v>
      </c>
      <c r="G36" s="21">
        <v>32.700000000000003</v>
      </c>
      <c r="H36" s="24">
        <v>54.158999999999999</v>
      </c>
      <c r="I36" s="21">
        <v>20.3</v>
      </c>
      <c r="J36" s="21">
        <v>51.3</v>
      </c>
      <c r="K36" s="21">
        <v>92.1</v>
      </c>
      <c r="M36">
        <f>(E36/Quarterly!F36)</f>
        <v>0.15599828057496146</v>
      </c>
      <c r="N36">
        <f t="shared" si="0"/>
        <v>28.951162318358904</v>
      </c>
    </row>
    <row r="37" spans="1:14">
      <c r="A37" s="1">
        <v>17441</v>
      </c>
      <c r="B37" s="24">
        <v>7.7110000000000003</v>
      </c>
      <c r="D37" s="21">
        <v>36.299999999999997</v>
      </c>
      <c r="E37" s="21">
        <v>254.4</v>
      </c>
      <c r="F37" s="24">
        <v>1590.9380000000001</v>
      </c>
      <c r="G37" s="21">
        <v>41</v>
      </c>
      <c r="H37" s="24">
        <v>54.686999999999998</v>
      </c>
      <c r="I37" s="21">
        <v>22</v>
      </c>
      <c r="J37" s="21">
        <v>52.1</v>
      </c>
      <c r="K37" s="21">
        <v>93.6</v>
      </c>
      <c r="M37">
        <f>(E37/Quarterly!F37)</f>
        <v>0.15990566571418874</v>
      </c>
      <c r="N37">
        <f t="shared" si="0"/>
        <v>29.091703695576648</v>
      </c>
    </row>
    <row r="38" spans="1:14">
      <c r="A38" s="1">
        <v>17533</v>
      </c>
      <c r="B38" s="24">
        <v>7.9059999999999997</v>
      </c>
      <c r="D38" s="21">
        <v>37.6</v>
      </c>
      <c r="E38" s="21">
        <v>260.39999999999998</v>
      </c>
      <c r="F38" s="24">
        <v>1616.069</v>
      </c>
      <c r="G38" s="21">
        <v>45</v>
      </c>
      <c r="H38" s="24">
        <v>55.036000000000001</v>
      </c>
      <c r="I38" s="21">
        <v>22</v>
      </c>
      <c r="J38" s="21">
        <v>53.4</v>
      </c>
      <c r="K38" s="21">
        <v>95.1</v>
      </c>
      <c r="M38">
        <f>(E38/Quarterly!F38)</f>
        <v>0.16113173385542323</v>
      </c>
      <c r="N38">
        <f t="shared" si="0"/>
        <v>29.363852750926664</v>
      </c>
    </row>
    <row r="39" spans="1:14">
      <c r="A39" s="1">
        <v>17624</v>
      </c>
      <c r="B39" s="24">
        <v>8.02</v>
      </c>
      <c r="D39" s="21">
        <v>39.700000000000003</v>
      </c>
      <c r="E39" s="21">
        <v>267.3</v>
      </c>
      <c r="F39" s="24">
        <v>1644.6369999999999</v>
      </c>
      <c r="G39" s="21">
        <v>48.1</v>
      </c>
      <c r="H39" s="24">
        <v>55.006999999999998</v>
      </c>
      <c r="I39" s="21">
        <v>22.5</v>
      </c>
      <c r="J39" s="21">
        <v>54.8</v>
      </c>
      <c r="K39" s="21">
        <v>97</v>
      </c>
      <c r="M39">
        <f>(E39/Quarterly!F39)</f>
        <v>0.16252826611586632</v>
      </c>
      <c r="N39">
        <f t="shared" si="0"/>
        <v>29.898685621829948</v>
      </c>
    </row>
    <row r="40" spans="1:14">
      <c r="A40" s="1">
        <v>17715</v>
      </c>
      <c r="B40" s="24">
        <v>8.1950000000000003</v>
      </c>
      <c r="D40" s="21">
        <v>41.4</v>
      </c>
      <c r="E40" s="21">
        <v>273.89999999999998</v>
      </c>
      <c r="F40" s="24">
        <v>1654.0609999999999</v>
      </c>
      <c r="G40" s="21">
        <v>50.2</v>
      </c>
      <c r="H40" s="24">
        <v>55.398000000000003</v>
      </c>
      <c r="I40" s="21">
        <v>23.7</v>
      </c>
      <c r="J40" s="21">
        <v>56.5</v>
      </c>
      <c r="K40" s="21">
        <v>97</v>
      </c>
      <c r="M40">
        <f>(E40/Quarterly!F40)</f>
        <v>0.16559244187487643</v>
      </c>
      <c r="N40">
        <f t="shared" si="0"/>
        <v>29.857774648904289</v>
      </c>
    </row>
    <row r="41" spans="1:14">
      <c r="A41" s="1">
        <v>17807</v>
      </c>
      <c r="B41" s="24">
        <v>8.3019999999999996</v>
      </c>
      <c r="D41" s="21">
        <v>43.5</v>
      </c>
      <c r="E41" s="21">
        <v>275.2</v>
      </c>
      <c r="F41" s="24">
        <v>1657.9880000000001</v>
      </c>
      <c r="G41" s="21">
        <v>49.1</v>
      </c>
      <c r="H41" s="24">
        <v>54.884999999999998</v>
      </c>
      <c r="I41" s="21">
        <v>23.4</v>
      </c>
      <c r="J41" s="21">
        <v>57.5</v>
      </c>
      <c r="K41" s="21">
        <v>97.3</v>
      </c>
      <c r="M41">
        <f>(E41/Quarterly!F41)</f>
        <v>0.16598431351734752</v>
      </c>
      <c r="N41">
        <f t="shared" si="0"/>
        <v>30.208399380522913</v>
      </c>
    </row>
    <row r="42" spans="1:14">
      <c r="A42" s="1">
        <v>17899</v>
      </c>
      <c r="B42" s="24">
        <v>8.3409999999999993</v>
      </c>
      <c r="D42" s="21">
        <v>45.6</v>
      </c>
      <c r="E42" s="21">
        <v>270</v>
      </c>
      <c r="F42" s="24">
        <v>1633.249</v>
      </c>
      <c r="G42" s="21">
        <v>40.9</v>
      </c>
      <c r="H42" s="24">
        <v>53.960999999999999</v>
      </c>
      <c r="I42" s="21">
        <v>22.8</v>
      </c>
      <c r="J42" s="21">
        <v>57.9</v>
      </c>
      <c r="K42" s="21">
        <v>96.3</v>
      </c>
      <c r="M42">
        <f>(E42/Quarterly!F42)</f>
        <v>0.16531465808336634</v>
      </c>
      <c r="N42">
        <f t="shared" si="0"/>
        <v>30.267211504605179</v>
      </c>
    </row>
    <row r="43" spans="1:14">
      <c r="A43" s="1">
        <v>17989</v>
      </c>
      <c r="B43" s="24">
        <v>8.3179999999999996</v>
      </c>
      <c r="D43" s="21">
        <v>47.3</v>
      </c>
      <c r="E43" s="21">
        <v>266.2</v>
      </c>
      <c r="F43" s="24">
        <v>1628.4390000000001</v>
      </c>
      <c r="G43" s="21">
        <v>34</v>
      </c>
      <c r="H43" s="24">
        <v>53.058</v>
      </c>
      <c r="I43" s="21">
        <v>24.8</v>
      </c>
      <c r="J43" s="21">
        <v>58.5</v>
      </c>
      <c r="K43" s="21">
        <v>95.3</v>
      </c>
      <c r="M43">
        <f>(E43/Quarterly!F43)</f>
        <v>0.16346943299687614</v>
      </c>
      <c r="N43">
        <f t="shared" si="0"/>
        <v>30.69167703268122</v>
      </c>
    </row>
    <row r="44" spans="1:14">
      <c r="A44" s="1">
        <v>18080</v>
      </c>
      <c r="B44" s="24">
        <v>8.3550000000000004</v>
      </c>
      <c r="D44" s="21">
        <v>47.2</v>
      </c>
      <c r="E44" s="21">
        <v>267.7</v>
      </c>
      <c r="F44" s="24">
        <v>1646.6980000000001</v>
      </c>
      <c r="G44" s="21">
        <v>37.299999999999997</v>
      </c>
      <c r="H44" s="24">
        <v>52.500999999999998</v>
      </c>
      <c r="I44" s="21">
        <v>25.8</v>
      </c>
      <c r="J44" s="21">
        <v>58.6</v>
      </c>
      <c r="K44" s="21">
        <v>93.5</v>
      </c>
      <c r="M44">
        <f>(E44/Quarterly!F44)</f>
        <v>0.16256775680786639</v>
      </c>
      <c r="N44">
        <f t="shared" si="0"/>
        <v>31.365078760404568</v>
      </c>
    </row>
    <row r="45" spans="1:14">
      <c r="A45" s="1">
        <v>18172</v>
      </c>
      <c r="B45" s="24">
        <v>8.3510000000000009</v>
      </c>
      <c r="D45" s="21">
        <v>46.6</v>
      </c>
      <c r="E45" s="21">
        <v>265.2</v>
      </c>
      <c r="F45" s="24">
        <v>1629.9110000000001</v>
      </c>
      <c r="G45" s="21">
        <v>35.200000000000003</v>
      </c>
      <c r="H45" s="24">
        <v>52.290999999999997</v>
      </c>
      <c r="I45" s="21">
        <v>26.8</v>
      </c>
      <c r="J45" s="21">
        <v>59.4</v>
      </c>
      <c r="K45" s="21">
        <v>94.3</v>
      </c>
      <c r="M45">
        <f>(E45/Quarterly!F45)</f>
        <v>0.16270827057428289</v>
      </c>
      <c r="N45">
        <f t="shared" si="0"/>
        <v>31.17001013558739</v>
      </c>
    </row>
    <row r="46" spans="1:14">
      <c r="A46" s="1">
        <v>18264</v>
      </c>
      <c r="B46" s="24">
        <v>8.5660000000000007</v>
      </c>
      <c r="D46" s="21">
        <v>45.6</v>
      </c>
      <c r="E46" s="21">
        <v>275.2</v>
      </c>
      <c r="F46" s="24">
        <v>1696.7650000000001</v>
      </c>
      <c r="G46" s="21">
        <v>44.4</v>
      </c>
      <c r="H46" s="24">
        <v>52.695999999999998</v>
      </c>
      <c r="I46" s="21">
        <v>27.7</v>
      </c>
      <c r="J46" s="21">
        <v>60.6</v>
      </c>
      <c r="K46" s="21">
        <v>94.8</v>
      </c>
      <c r="M46">
        <f>(E46/Quarterly!F46)</f>
        <v>0.16219099285994229</v>
      </c>
      <c r="N46">
        <f t="shared" si="0"/>
        <v>32.199123273113713</v>
      </c>
    </row>
    <row r="47" spans="1:14">
      <c r="A47" s="1">
        <v>18354</v>
      </c>
      <c r="B47" s="24">
        <v>8.7230000000000008</v>
      </c>
      <c r="D47" s="21">
        <v>46.1</v>
      </c>
      <c r="E47" s="21">
        <v>284.60000000000002</v>
      </c>
      <c r="F47" s="24">
        <v>1747.3219999999999</v>
      </c>
      <c r="G47" s="21">
        <v>49.9</v>
      </c>
      <c r="H47" s="24">
        <v>53.997</v>
      </c>
      <c r="I47" s="21">
        <v>28.1</v>
      </c>
      <c r="J47" s="21">
        <v>62.5</v>
      </c>
      <c r="K47" s="21">
        <v>96.3</v>
      </c>
      <c r="M47">
        <f>(E47/Quarterly!F47)</f>
        <v>0.16287782103126958</v>
      </c>
      <c r="N47">
        <f t="shared" si="0"/>
        <v>32.359612571068759</v>
      </c>
    </row>
    <row r="48" spans="1:14">
      <c r="A48" s="1">
        <v>18445</v>
      </c>
      <c r="B48" s="24">
        <v>8.8919999999999995</v>
      </c>
      <c r="D48" s="21">
        <v>45.9</v>
      </c>
      <c r="E48" s="21">
        <v>302</v>
      </c>
      <c r="F48" s="24">
        <v>1815.845</v>
      </c>
      <c r="G48" s="21">
        <v>56.1</v>
      </c>
      <c r="H48" s="24">
        <v>55.7</v>
      </c>
      <c r="I48" s="21">
        <v>35.6</v>
      </c>
      <c r="J48" s="21">
        <v>64.2</v>
      </c>
      <c r="K48" s="21">
        <v>100.9</v>
      </c>
      <c r="M48">
        <f>(E48/Quarterly!F48)</f>
        <v>0.16631375475329668</v>
      </c>
      <c r="N48">
        <f t="shared" si="0"/>
        <v>32.600448833034108</v>
      </c>
    </row>
    <row r="49" spans="1:14">
      <c r="A49" s="1">
        <v>18537</v>
      </c>
      <c r="B49" s="24">
        <v>9.1419999999999995</v>
      </c>
      <c r="D49" s="21">
        <v>49.5</v>
      </c>
      <c r="E49" s="21">
        <v>313.39999999999998</v>
      </c>
      <c r="F49" s="24">
        <v>1848.9280000000001</v>
      </c>
      <c r="G49" s="21">
        <v>65.900000000000006</v>
      </c>
      <c r="H49" s="24">
        <v>56.213000000000001</v>
      </c>
      <c r="I49" s="21">
        <v>31.5</v>
      </c>
      <c r="J49" s="21">
        <v>65.7</v>
      </c>
      <c r="K49" s="21">
        <v>100.9</v>
      </c>
      <c r="M49">
        <f>(E49/Quarterly!F49)</f>
        <v>0.16950362588483703</v>
      </c>
      <c r="N49">
        <f t="shared" si="0"/>
        <v>32.891466386778859</v>
      </c>
    </row>
    <row r="50" spans="1:14">
      <c r="A50" s="1">
        <v>18629</v>
      </c>
      <c r="B50" s="24">
        <v>9.3629999999999995</v>
      </c>
      <c r="D50" s="21">
        <v>57.4</v>
      </c>
      <c r="E50" s="21">
        <v>329</v>
      </c>
      <c r="F50" s="24">
        <v>1871.3109999999999</v>
      </c>
      <c r="G50" s="21">
        <v>62.1</v>
      </c>
      <c r="H50" s="24">
        <v>57.158000000000001</v>
      </c>
      <c r="I50" s="21">
        <v>33.799999999999997</v>
      </c>
      <c r="J50" s="21">
        <v>67.8</v>
      </c>
      <c r="K50" s="21">
        <v>107.8</v>
      </c>
      <c r="M50">
        <f>(E50/Quarterly!F50)</f>
        <v>0.17581257204173972</v>
      </c>
      <c r="N50">
        <f t="shared" si="0"/>
        <v>32.739266594352493</v>
      </c>
    </row>
    <row r="51" spans="1:14">
      <c r="A51" s="1">
        <v>18719</v>
      </c>
      <c r="B51" s="24">
        <v>9.5459999999999994</v>
      </c>
      <c r="D51" s="21">
        <v>64.7</v>
      </c>
      <c r="E51" s="21">
        <v>336.7</v>
      </c>
      <c r="F51" s="24">
        <v>1903.1179999999999</v>
      </c>
      <c r="G51" s="21">
        <v>64.8</v>
      </c>
      <c r="H51" s="24">
        <v>57.618000000000002</v>
      </c>
      <c r="I51" s="21">
        <v>28.9</v>
      </c>
      <c r="J51" s="21">
        <v>68.8</v>
      </c>
      <c r="K51" s="21">
        <v>107.4</v>
      </c>
      <c r="M51">
        <f>(E51/Quarterly!F51)</f>
        <v>0.17692019097081738</v>
      </c>
      <c r="N51">
        <f t="shared" si="0"/>
        <v>33.029921205178937</v>
      </c>
    </row>
    <row r="52" spans="1:14">
      <c r="A52" s="1">
        <v>18810</v>
      </c>
      <c r="B52" s="24">
        <v>9.6869999999999994</v>
      </c>
      <c r="D52" s="21">
        <v>72.599999999999994</v>
      </c>
      <c r="E52" s="21">
        <v>343.6</v>
      </c>
      <c r="F52" s="24">
        <v>1941.1089999999999</v>
      </c>
      <c r="G52" s="21">
        <v>59.4</v>
      </c>
      <c r="H52" s="24">
        <v>57.048999999999999</v>
      </c>
      <c r="I52" s="21">
        <v>28.3</v>
      </c>
      <c r="J52" s="21">
        <v>70</v>
      </c>
      <c r="K52" s="21">
        <v>109.4</v>
      </c>
      <c r="M52">
        <f>(E52/Quarterly!F52)</f>
        <v>0.1770122131214682</v>
      </c>
      <c r="N52">
        <f t="shared" si="0"/>
        <v>34.025294045469685</v>
      </c>
    </row>
    <row r="53" spans="1:14">
      <c r="A53" s="1">
        <v>18902</v>
      </c>
      <c r="B53" s="24">
        <v>9.8239999999999998</v>
      </c>
      <c r="D53" s="21">
        <v>77.599999999999994</v>
      </c>
      <c r="E53" s="21">
        <v>348</v>
      </c>
      <c r="F53" s="24">
        <v>1944.4469999999999</v>
      </c>
      <c r="G53" s="21">
        <v>54.4</v>
      </c>
      <c r="H53" s="24">
        <v>57.075000000000003</v>
      </c>
      <c r="I53" s="21">
        <v>28.4</v>
      </c>
      <c r="J53" s="21">
        <v>71.3</v>
      </c>
      <c r="K53" s="21">
        <v>112</v>
      </c>
      <c r="M53">
        <f>(E53/Quarterly!F53)</f>
        <v>0.1789711933521459</v>
      </c>
      <c r="N53">
        <f t="shared" si="0"/>
        <v>34.068278580814713</v>
      </c>
    </row>
    <row r="54" spans="1:14">
      <c r="A54" s="1">
        <v>18994</v>
      </c>
      <c r="B54" s="24">
        <v>9.9610000000000003</v>
      </c>
      <c r="D54" s="21">
        <v>79.2</v>
      </c>
      <c r="E54" s="21">
        <v>351.3</v>
      </c>
      <c r="F54" s="24">
        <v>1964.67</v>
      </c>
      <c r="G54" s="21">
        <v>55.2</v>
      </c>
      <c r="H54" s="24">
        <v>57.442999999999998</v>
      </c>
      <c r="I54" s="21">
        <v>28.9</v>
      </c>
      <c r="J54" s="21">
        <v>72.8</v>
      </c>
      <c r="K54" s="21">
        <v>111.4</v>
      </c>
      <c r="M54">
        <f>(E54/Quarterly!F54)</f>
        <v>0.17880865488860725</v>
      </c>
      <c r="N54">
        <f t="shared" si="0"/>
        <v>34.202078582246749</v>
      </c>
    </row>
    <row r="55" spans="1:14">
      <c r="A55" s="1">
        <v>19085</v>
      </c>
      <c r="B55" s="24">
        <v>10.042</v>
      </c>
      <c r="D55" s="21">
        <v>83.1</v>
      </c>
      <c r="E55" s="21">
        <v>352.2</v>
      </c>
      <c r="F55" s="24">
        <v>1966.0440000000001</v>
      </c>
      <c r="G55" s="21">
        <v>49.9</v>
      </c>
      <c r="H55" s="24">
        <v>57.204999999999998</v>
      </c>
      <c r="I55" s="21">
        <v>29.1</v>
      </c>
      <c r="J55" s="21">
        <v>74.400000000000006</v>
      </c>
      <c r="K55" s="21">
        <v>113.7</v>
      </c>
      <c r="M55">
        <f>(E55/Quarterly!F55)</f>
        <v>0.17914146377191964</v>
      </c>
      <c r="N55">
        <f t="shared" si="0"/>
        <v>34.368394371121411</v>
      </c>
    </row>
    <row r="56" spans="1:14">
      <c r="A56" s="1">
        <v>19176</v>
      </c>
      <c r="B56" s="24">
        <v>10.132</v>
      </c>
      <c r="D56" s="21">
        <v>84.9</v>
      </c>
      <c r="E56" s="21">
        <v>358.5</v>
      </c>
      <c r="F56" s="24">
        <v>1978.806</v>
      </c>
      <c r="G56" s="21">
        <v>53.9</v>
      </c>
      <c r="H56" s="24">
        <v>57.616</v>
      </c>
      <c r="I56" s="21">
        <v>27.6</v>
      </c>
      <c r="J56" s="21">
        <v>76.3</v>
      </c>
      <c r="K56" s="21">
        <v>115.9</v>
      </c>
      <c r="M56">
        <f>(E56/Quarterly!F56)</f>
        <v>0.18116985697435725</v>
      </c>
      <c r="N56">
        <f t="shared" si="0"/>
        <v>34.344730630380454</v>
      </c>
    </row>
    <row r="57" spans="1:14">
      <c r="A57" s="1">
        <v>19268</v>
      </c>
      <c r="B57" s="24">
        <v>10.391</v>
      </c>
      <c r="D57" s="21">
        <v>87.4</v>
      </c>
      <c r="E57" s="21">
        <v>371.4</v>
      </c>
      <c r="F57" s="24">
        <v>2043.7950000000001</v>
      </c>
      <c r="G57" s="21">
        <v>57.1</v>
      </c>
      <c r="H57" s="24">
        <v>59.158000000000001</v>
      </c>
      <c r="I57" s="21">
        <v>31.7</v>
      </c>
      <c r="J57" s="21">
        <v>78.3</v>
      </c>
      <c r="K57" s="21">
        <v>117.9</v>
      </c>
      <c r="M57">
        <f>(E57/Quarterly!F57)</f>
        <v>0.18172076945094784</v>
      </c>
      <c r="N57">
        <f t="shared" si="0"/>
        <v>34.54807464755401</v>
      </c>
    </row>
    <row r="58" spans="1:14">
      <c r="A58" s="1">
        <v>19360</v>
      </c>
      <c r="B58" s="24">
        <v>10.513</v>
      </c>
      <c r="D58" s="21">
        <v>89.7</v>
      </c>
      <c r="E58" s="21">
        <v>378.4</v>
      </c>
      <c r="F58" s="24">
        <v>2082.277</v>
      </c>
      <c r="G58" s="21">
        <v>57.9</v>
      </c>
      <c r="H58" s="24">
        <v>59.771999999999998</v>
      </c>
      <c r="I58" s="21">
        <v>33.299999999999997</v>
      </c>
      <c r="J58" s="21">
        <v>80.099999999999994</v>
      </c>
      <c r="K58" s="21">
        <v>118.1</v>
      </c>
      <c r="M58">
        <f>(E58/Quarterly!F58)</f>
        <v>0.18172414140865983</v>
      </c>
      <c r="N58">
        <f t="shared" si="0"/>
        <v>34.83699725624038</v>
      </c>
    </row>
    <row r="59" spans="1:14">
      <c r="A59" s="1">
        <v>19450</v>
      </c>
      <c r="B59" s="24">
        <v>10.651999999999999</v>
      </c>
      <c r="D59" s="21">
        <v>91.8</v>
      </c>
      <c r="E59" s="21">
        <v>382</v>
      </c>
      <c r="F59" s="24">
        <v>2098.0830000000001</v>
      </c>
      <c r="G59" s="21">
        <v>58.1</v>
      </c>
      <c r="H59" s="24">
        <v>59.877000000000002</v>
      </c>
      <c r="I59" s="21">
        <v>33.1</v>
      </c>
      <c r="J59" s="21">
        <v>82.1</v>
      </c>
      <c r="K59" s="21">
        <v>118.1</v>
      </c>
      <c r="M59">
        <f>(E59/Quarterly!F59)</f>
        <v>0.18207096668720923</v>
      </c>
      <c r="N59">
        <f t="shared" si="0"/>
        <v>35.039881757603084</v>
      </c>
    </row>
    <row r="60" spans="1:14">
      <c r="A60" s="1">
        <v>19541</v>
      </c>
      <c r="B60" s="24">
        <v>10.768000000000001</v>
      </c>
      <c r="D60" s="21">
        <v>90.3</v>
      </c>
      <c r="E60" s="21">
        <v>381.1</v>
      </c>
      <c r="F60" s="24">
        <v>2085.4189999999999</v>
      </c>
      <c r="G60" s="21">
        <v>57.4</v>
      </c>
      <c r="H60" s="24">
        <v>59.279000000000003</v>
      </c>
      <c r="I60" s="21">
        <v>32.700000000000003</v>
      </c>
      <c r="J60" s="21">
        <v>83.8</v>
      </c>
      <c r="K60" s="21">
        <v>117.6</v>
      </c>
      <c r="M60">
        <f>(E60/Quarterly!F60)</f>
        <v>0.18274505027526844</v>
      </c>
      <c r="N60">
        <f t="shared" si="0"/>
        <v>35.179726378650109</v>
      </c>
    </row>
    <row r="61" spans="1:14">
      <c r="A61" s="1">
        <v>19633</v>
      </c>
      <c r="B61" s="24">
        <v>10.863</v>
      </c>
      <c r="D61" s="21">
        <v>90.5</v>
      </c>
      <c r="E61" s="21">
        <v>375.9</v>
      </c>
      <c r="F61" s="24">
        <v>2052.5320000000002</v>
      </c>
      <c r="G61" s="21">
        <v>52.3</v>
      </c>
      <c r="H61" s="24">
        <v>58.345999999999997</v>
      </c>
      <c r="I61" s="21">
        <v>31.8</v>
      </c>
      <c r="J61" s="21">
        <v>84.2</v>
      </c>
      <c r="K61" s="21">
        <v>117.5</v>
      </c>
      <c r="M61">
        <f>(E61/Quarterly!F61)</f>
        <v>0.18313965385192529</v>
      </c>
      <c r="N61">
        <f t="shared" si="0"/>
        <v>35.178624070201906</v>
      </c>
    </row>
    <row r="62" spans="1:14">
      <c r="A62" s="1">
        <v>19725</v>
      </c>
      <c r="B62" s="24">
        <v>10.958</v>
      </c>
      <c r="D62" s="21">
        <v>88.6</v>
      </c>
      <c r="E62" s="21">
        <v>375.3</v>
      </c>
      <c r="F62" s="24">
        <v>2042.42</v>
      </c>
      <c r="G62" s="21">
        <v>51.5</v>
      </c>
      <c r="H62" s="24">
        <v>57.561999999999998</v>
      </c>
      <c r="I62" s="21">
        <v>31.1</v>
      </c>
      <c r="J62" s="21">
        <v>85.7</v>
      </c>
      <c r="K62" s="21">
        <v>118.7</v>
      </c>
      <c r="M62">
        <f>(E62/Quarterly!F62)</f>
        <v>0.18375260720126124</v>
      </c>
      <c r="N62">
        <f t="shared" si="0"/>
        <v>35.482088878079288</v>
      </c>
    </row>
    <row r="63" spans="1:14">
      <c r="A63" s="1">
        <v>19815</v>
      </c>
      <c r="B63" s="24">
        <v>10.97</v>
      </c>
      <c r="D63" s="21">
        <v>86.2</v>
      </c>
      <c r="E63" s="21">
        <v>376</v>
      </c>
      <c r="F63" s="24">
        <v>2044.2860000000001</v>
      </c>
      <c r="G63" s="21">
        <v>51.2</v>
      </c>
      <c r="H63" s="24">
        <v>57.128</v>
      </c>
      <c r="I63" s="21">
        <v>31.8</v>
      </c>
      <c r="J63" s="21">
        <v>87.6</v>
      </c>
      <c r="K63" s="21">
        <v>118.8</v>
      </c>
      <c r="M63">
        <f>(E63/Quarterly!F63)</f>
        <v>0.18392729784384376</v>
      </c>
      <c r="N63">
        <f t="shared" si="0"/>
        <v>35.784308920319283</v>
      </c>
    </row>
    <row r="64" spans="1:14">
      <c r="A64" s="1">
        <v>19906</v>
      </c>
      <c r="B64" s="24">
        <v>11.057</v>
      </c>
      <c r="D64" s="21">
        <v>84.8</v>
      </c>
      <c r="E64" s="21">
        <v>380.8</v>
      </c>
      <c r="F64" s="24">
        <v>2066.8649999999998</v>
      </c>
      <c r="G64" s="21">
        <v>54.7</v>
      </c>
      <c r="H64" s="24">
        <v>56.905000000000001</v>
      </c>
      <c r="I64" s="21">
        <v>31.4</v>
      </c>
      <c r="J64" s="21">
        <v>89.4</v>
      </c>
      <c r="K64" s="21">
        <v>119.9</v>
      </c>
      <c r="M64">
        <f>(E64/Quarterly!F64)</f>
        <v>0.18424038338256252</v>
      </c>
      <c r="N64">
        <f t="shared" si="0"/>
        <v>36.321325015376502</v>
      </c>
    </row>
    <row r="65" spans="1:14">
      <c r="A65" s="1">
        <v>19998</v>
      </c>
      <c r="B65" s="24">
        <v>11.164</v>
      </c>
      <c r="D65" s="21">
        <v>85</v>
      </c>
      <c r="E65" s="21">
        <v>389.5</v>
      </c>
      <c r="F65" s="24">
        <v>2107.8009999999999</v>
      </c>
      <c r="G65" s="21">
        <v>57.8</v>
      </c>
      <c r="H65" s="24">
        <v>57.618000000000002</v>
      </c>
      <c r="I65" s="21">
        <v>33.200000000000003</v>
      </c>
      <c r="J65" s="21">
        <v>91</v>
      </c>
      <c r="K65" s="21">
        <v>121.3</v>
      </c>
      <c r="M65">
        <f>(E65/Quarterly!F65)</f>
        <v>0.18478974058746533</v>
      </c>
      <c r="N65">
        <f t="shared" si="0"/>
        <v>36.582335381304453</v>
      </c>
    </row>
    <row r="66" spans="1:14">
      <c r="A66" s="1">
        <v>20090</v>
      </c>
      <c r="B66" s="24">
        <v>11.25</v>
      </c>
      <c r="D66" s="21">
        <v>85.4</v>
      </c>
      <c r="E66" s="21">
        <v>402.6</v>
      </c>
      <c r="F66" s="24">
        <v>2168.4699999999998</v>
      </c>
      <c r="G66" s="21">
        <v>64.2</v>
      </c>
      <c r="H66" s="24">
        <v>58.546999999999997</v>
      </c>
      <c r="I66" s="21">
        <v>36.5</v>
      </c>
      <c r="J66" s="21">
        <v>93</v>
      </c>
      <c r="K66" s="21">
        <v>122.3</v>
      </c>
      <c r="M66">
        <f>(E66/Quarterly!F66)</f>
        <v>0.18566085765539761</v>
      </c>
      <c r="N66">
        <f t="shared" si="0"/>
        <v>37.0381061369498</v>
      </c>
    </row>
    <row r="67" spans="1:14">
      <c r="A67" s="1">
        <v>20180</v>
      </c>
      <c r="B67" s="24">
        <v>11.367000000000001</v>
      </c>
      <c r="D67" s="21">
        <v>86</v>
      </c>
      <c r="E67" s="21">
        <v>410.9</v>
      </c>
      <c r="F67" s="24">
        <v>2204.0079999999998</v>
      </c>
      <c r="G67" s="21">
        <v>68.099999999999994</v>
      </c>
      <c r="H67" s="24">
        <v>59.308999999999997</v>
      </c>
      <c r="I67" s="21">
        <v>38.799999999999997</v>
      </c>
      <c r="J67" s="21">
        <v>94.1</v>
      </c>
      <c r="K67" s="21">
        <v>124</v>
      </c>
      <c r="M67">
        <f>(E67/Quarterly!F67)</f>
        <v>0.18643308009771289</v>
      </c>
      <c r="N67">
        <f t="shared" ref="N67:N130" si="1">F67/H67</f>
        <v>37.161442614105781</v>
      </c>
    </row>
    <row r="68" spans="1:14">
      <c r="A68" s="1">
        <v>20271</v>
      </c>
      <c r="B68" s="24">
        <v>11.507</v>
      </c>
      <c r="D68" s="21">
        <v>87.7</v>
      </c>
      <c r="E68" s="21">
        <v>419.5</v>
      </c>
      <c r="F68" s="24">
        <v>2233.36</v>
      </c>
      <c r="G68" s="21">
        <v>70</v>
      </c>
      <c r="H68" s="24">
        <v>59.924999999999997</v>
      </c>
      <c r="I68" s="21">
        <v>40.5</v>
      </c>
      <c r="J68" s="21">
        <v>95.6</v>
      </c>
      <c r="K68" s="21">
        <v>125</v>
      </c>
      <c r="M68">
        <f>(E68/Quarterly!F68)</f>
        <v>0.18783357810653006</v>
      </c>
      <c r="N68">
        <f t="shared" si="1"/>
        <v>37.269253233208183</v>
      </c>
    </row>
    <row r="69" spans="1:14">
      <c r="A69" s="1">
        <v>20363</v>
      </c>
      <c r="B69" s="24">
        <v>11.647</v>
      </c>
      <c r="D69" s="21">
        <v>86.8</v>
      </c>
      <c r="E69" s="21">
        <v>426</v>
      </c>
      <c r="F69" s="24">
        <v>2245.337</v>
      </c>
      <c r="G69" s="21">
        <v>73.900000000000006</v>
      </c>
      <c r="H69" s="24">
        <v>60.652000000000001</v>
      </c>
      <c r="I69" s="21">
        <v>39.4</v>
      </c>
      <c r="J69" s="21">
        <v>98.2</v>
      </c>
      <c r="K69" s="21">
        <v>127.5</v>
      </c>
      <c r="M69">
        <f>(E69/Quarterly!F69)</f>
        <v>0.18972653102852713</v>
      </c>
      <c r="N69">
        <f t="shared" si="1"/>
        <v>37.019999340499901</v>
      </c>
    </row>
    <row r="70" spans="1:14">
      <c r="A70" s="1">
        <v>20455</v>
      </c>
      <c r="B70" s="24">
        <v>11.829000000000001</v>
      </c>
      <c r="D70" s="21">
        <v>88.2</v>
      </c>
      <c r="E70" s="21">
        <v>428.3</v>
      </c>
      <c r="F70" s="24">
        <v>2234.8330000000001</v>
      </c>
      <c r="G70" s="21">
        <v>73</v>
      </c>
      <c r="H70" s="24">
        <v>61.02</v>
      </c>
      <c r="I70" s="21">
        <v>37.700000000000003</v>
      </c>
      <c r="J70" s="21">
        <v>99.9</v>
      </c>
      <c r="K70" s="21">
        <v>129.1</v>
      </c>
      <c r="M70">
        <f>(E70/Quarterly!F70)</f>
        <v>0.19164742958422396</v>
      </c>
      <c r="N70">
        <f t="shared" si="1"/>
        <v>36.624598492297608</v>
      </c>
    </row>
    <row r="71" spans="1:14">
      <c r="A71" s="1">
        <v>20546</v>
      </c>
      <c r="B71" s="24">
        <v>12.057</v>
      </c>
      <c r="D71" s="21">
        <v>91.5</v>
      </c>
      <c r="E71" s="21">
        <v>434.2</v>
      </c>
      <c r="F71" s="24">
        <v>2252.5039999999999</v>
      </c>
      <c r="G71" s="21">
        <v>71.400000000000006</v>
      </c>
      <c r="H71" s="24">
        <v>61.152000000000001</v>
      </c>
      <c r="I71" s="21">
        <v>37.799999999999997</v>
      </c>
      <c r="J71" s="21">
        <v>101.6</v>
      </c>
      <c r="K71" s="21">
        <v>130</v>
      </c>
      <c r="M71">
        <f>(E71/Quarterly!F71)</f>
        <v>0.19276325369455505</v>
      </c>
      <c r="N71">
        <f t="shared" si="1"/>
        <v>36.834510727367871</v>
      </c>
    </row>
    <row r="72" spans="1:14">
      <c r="A72" s="1">
        <v>20637</v>
      </c>
      <c r="B72" s="24">
        <v>12.244</v>
      </c>
      <c r="D72" s="21">
        <v>91.6</v>
      </c>
      <c r="E72" s="21">
        <v>439.3</v>
      </c>
      <c r="F72" s="24">
        <v>2249.7550000000001</v>
      </c>
      <c r="G72" s="21">
        <v>72.5</v>
      </c>
      <c r="H72" s="24">
        <v>60.908000000000001</v>
      </c>
      <c r="I72" s="21">
        <v>37.6</v>
      </c>
      <c r="J72" s="21">
        <v>103.7</v>
      </c>
      <c r="K72" s="21">
        <v>131.30000000000001</v>
      </c>
      <c r="M72">
        <f>(E72/Quarterly!F72)</f>
        <v>0.19526570671028623</v>
      </c>
      <c r="N72">
        <f t="shared" si="1"/>
        <v>36.936937676495702</v>
      </c>
    </row>
    <row r="73" spans="1:14">
      <c r="A73" s="1">
        <v>20729</v>
      </c>
      <c r="B73" s="24">
        <v>12.446999999999999</v>
      </c>
      <c r="D73" s="21">
        <v>94.4</v>
      </c>
      <c r="E73" s="21">
        <v>448.1</v>
      </c>
      <c r="F73" s="24">
        <v>2286.4699999999998</v>
      </c>
      <c r="G73" s="21">
        <v>71.2</v>
      </c>
      <c r="H73" s="24">
        <v>61.244999999999997</v>
      </c>
      <c r="I73" s="21">
        <v>39.4</v>
      </c>
      <c r="J73" s="21">
        <v>105.8</v>
      </c>
      <c r="K73" s="21">
        <v>132.69999999999999</v>
      </c>
      <c r="M73">
        <f>(E73/Quarterly!F73)</f>
        <v>0.19597895445818228</v>
      </c>
      <c r="N73">
        <f t="shared" si="1"/>
        <v>37.333170054698343</v>
      </c>
    </row>
    <row r="74" spans="1:14">
      <c r="A74" s="1">
        <v>20821</v>
      </c>
      <c r="B74" s="24">
        <v>12.627000000000001</v>
      </c>
      <c r="D74" s="21">
        <v>98.2</v>
      </c>
      <c r="E74" s="21">
        <v>457.2</v>
      </c>
      <c r="F74" s="24">
        <v>2300.3119999999999</v>
      </c>
      <c r="G74" s="21">
        <v>71.8</v>
      </c>
      <c r="H74" s="24">
        <v>61.3</v>
      </c>
      <c r="I74" s="21">
        <v>40.6</v>
      </c>
      <c r="J74" s="21">
        <v>107.4</v>
      </c>
      <c r="K74" s="21">
        <v>134.5</v>
      </c>
      <c r="M74">
        <f>(E74/Quarterly!F74)</f>
        <v>0.198755647060051</v>
      </c>
      <c r="N74">
        <f t="shared" si="1"/>
        <v>37.525481239804243</v>
      </c>
    </row>
    <row r="75" spans="1:14">
      <c r="A75" s="1">
        <v>20911</v>
      </c>
      <c r="B75" s="24">
        <v>12.753</v>
      </c>
      <c r="D75" s="21">
        <v>98.4</v>
      </c>
      <c r="E75" s="21">
        <v>459.2</v>
      </c>
      <c r="F75" s="24">
        <v>2294.6179999999999</v>
      </c>
      <c r="G75" s="21">
        <v>71.900000000000006</v>
      </c>
      <c r="H75" s="24">
        <v>61.168999999999997</v>
      </c>
      <c r="I75" s="21">
        <v>40.1</v>
      </c>
      <c r="J75" s="21">
        <v>108.8</v>
      </c>
      <c r="K75" s="21">
        <v>135.80000000000001</v>
      </c>
      <c r="M75">
        <f>(E75/Quarterly!F75)</f>
        <v>0.20012045577956766</v>
      </c>
      <c r="N75">
        <f t="shared" si="1"/>
        <v>37.512759731236414</v>
      </c>
    </row>
    <row r="76" spans="1:14">
      <c r="A76" s="1">
        <v>21002</v>
      </c>
      <c r="B76" s="24">
        <v>12.922000000000001</v>
      </c>
      <c r="D76" s="21">
        <v>99.9</v>
      </c>
      <c r="E76" s="21">
        <v>466.4</v>
      </c>
      <c r="F76" s="24">
        <v>2317.0010000000002</v>
      </c>
      <c r="G76" s="21">
        <v>73.2</v>
      </c>
      <c r="H76" s="24">
        <v>60.872999999999998</v>
      </c>
      <c r="I76" s="21">
        <v>39.799999999999997</v>
      </c>
      <c r="J76" s="21">
        <v>110.4</v>
      </c>
      <c r="K76" s="21">
        <v>139.19999999999999</v>
      </c>
      <c r="M76">
        <f>(E76/Quarterly!F76)</f>
        <v>0.20129469085252874</v>
      </c>
      <c r="N76">
        <f t="shared" si="1"/>
        <v>38.062868595272128</v>
      </c>
    </row>
    <row r="77" spans="1:14">
      <c r="A77" s="1">
        <v>21094</v>
      </c>
      <c r="B77" s="24">
        <v>13.096</v>
      </c>
      <c r="D77" s="21">
        <v>102.3</v>
      </c>
      <c r="E77" s="21">
        <v>461.5</v>
      </c>
      <c r="F77" s="24">
        <v>2292.4589999999998</v>
      </c>
      <c r="G77" s="21">
        <v>64.900000000000006</v>
      </c>
      <c r="H77" s="24">
        <v>59.613</v>
      </c>
      <c r="I77" s="21">
        <v>39.4</v>
      </c>
      <c r="J77" s="21">
        <v>112.7</v>
      </c>
      <c r="K77" s="21">
        <v>138.9</v>
      </c>
      <c r="M77">
        <f>(E77/Quarterly!F77)</f>
        <v>0.20131221539839972</v>
      </c>
      <c r="N77">
        <f t="shared" si="1"/>
        <v>38.455689195309745</v>
      </c>
    </row>
    <row r="78" spans="1:14">
      <c r="A78" s="1">
        <v>21186</v>
      </c>
      <c r="B78" s="24">
        <v>13.145</v>
      </c>
      <c r="D78" s="21">
        <v>101.8</v>
      </c>
      <c r="E78" s="21">
        <v>454</v>
      </c>
      <c r="F78" s="24">
        <v>2230.2190000000001</v>
      </c>
      <c r="G78" s="21">
        <v>60.5</v>
      </c>
      <c r="H78" s="24">
        <v>58.262999999999998</v>
      </c>
      <c r="I78" s="21">
        <v>37.4</v>
      </c>
      <c r="J78" s="21">
        <v>113.6</v>
      </c>
      <c r="K78" s="21">
        <v>139.5</v>
      </c>
      <c r="M78">
        <f>(E78/Quarterly!F78)</f>
        <v>0.20356745234436618</v>
      </c>
      <c r="N78">
        <f t="shared" si="1"/>
        <v>38.278478622796634</v>
      </c>
    </row>
    <row r="79" spans="1:14">
      <c r="A79" s="1">
        <v>21276</v>
      </c>
      <c r="B79" s="24">
        <v>13.255000000000001</v>
      </c>
      <c r="D79" s="21">
        <v>105.4</v>
      </c>
      <c r="E79" s="21">
        <v>458.1</v>
      </c>
      <c r="F79" s="24">
        <v>2243.3739999999998</v>
      </c>
      <c r="G79" s="21">
        <v>58.7</v>
      </c>
      <c r="H79" s="24">
        <v>57.427</v>
      </c>
      <c r="I79" s="21">
        <v>36.6</v>
      </c>
      <c r="J79" s="21">
        <v>116</v>
      </c>
      <c r="K79" s="21">
        <v>140.80000000000001</v>
      </c>
      <c r="M79">
        <f>(E79/Quarterly!F79)</f>
        <v>0.20420135028755795</v>
      </c>
      <c r="N79">
        <f t="shared" si="1"/>
        <v>39.06479530534417</v>
      </c>
    </row>
    <row r="80" spans="1:14">
      <c r="A80" s="1">
        <v>21367</v>
      </c>
      <c r="B80" s="24">
        <v>13.44</v>
      </c>
      <c r="D80" s="21">
        <v>106.9</v>
      </c>
      <c r="E80" s="21">
        <v>471.7</v>
      </c>
      <c r="F80" s="24">
        <v>2295.2069999999999</v>
      </c>
      <c r="G80" s="21">
        <v>65.5</v>
      </c>
      <c r="H80" s="24">
        <v>58.110999999999997</v>
      </c>
      <c r="I80" s="21">
        <v>37.299999999999997</v>
      </c>
      <c r="J80" s="21">
        <v>118.4</v>
      </c>
      <c r="K80" s="21">
        <v>142.80000000000001</v>
      </c>
      <c r="M80">
        <f>(E80/Quarterly!F80)</f>
        <v>0.20551523239516087</v>
      </c>
      <c r="N80">
        <f t="shared" si="1"/>
        <v>39.496945500851815</v>
      </c>
    </row>
    <row r="81" spans="1:14">
      <c r="A81" s="1">
        <v>21459</v>
      </c>
      <c r="B81" s="24">
        <v>13.577999999999999</v>
      </c>
      <c r="D81" s="21">
        <v>109.7</v>
      </c>
      <c r="E81" s="21">
        <v>485</v>
      </c>
      <c r="F81" s="24">
        <v>2348.0230000000001</v>
      </c>
      <c r="G81" s="21">
        <v>73.2</v>
      </c>
      <c r="H81" s="24">
        <v>58.978999999999999</v>
      </c>
      <c r="I81" s="21">
        <v>38.5</v>
      </c>
      <c r="J81" s="21">
        <v>119.9</v>
      </c>
      <c r="K81" s="21">
        <v>143.9</v>
      </c>
      <c r="M81">
        <f>(E81/Quarterly!F81)</f>
        <v>0.20655675008294211</v>
      </c>
      <c r="N81">
        <f t="shared" si="1"/>
        <v>39.811170077485208</v>
      </c>
    </row>
    <row r="82" spans="1:14">
      <c r="A82" s="1">
        <v>21551</v>
      </c>
      <c r="B82" s="24">
        <v>13.692</v>
      </c>
      <c r="D82" s="21">
        <v>108.9</v>
      </c>
      <c r="E82" s="21">
        <v>495.4</v>
      </c>
      <c r="F82" s="24">
        <v>2392.886</v>
      </c>
      <c r="G82" s="21">
        <v>76.2</v>
      </c>
      <c r="H82" s="24">
        <v>60.12</v>
      </c>
      <c r="I82" s="21">
        <v>41.5</v>
      </c>
      <c r="J82" s="21">
        <v>122.4</v>
      </c>
      <c r="K82" s="21">
        <v>146.1</v>
      </c>
      <c r="M82">
        <f>(E82/Quarterly!F82)</f>
        <v>0.2070303390968061</v>
      </c>
      <c r="N82">
        <f t="shared" si="1"/>
        <v>39.801829673985367</v>
      </c>
    </row>
    <row r="83" spans="1:14">
      <c r="A83" s="1">
        <v>21641</v>
      </c>
      <c r="B83" s="24">
        <v>13.831</v>
      </c>
      <c r="D83" s="21">
        <v>110.2</v>
      </c>
      <c r="E83" s="21">
        <v>508.4</v>
      </c>
      <c r="F83" s="24">
        <v>2455.8130000000001</v>
      </c>
      <c r="G83" s="21">
        <v>82.2</v>
      </c>
      <c r="H83" s="24">
        <v>61.27</v>
      </c>
      <c r="I83" s="21">
        <v>43.2</v>
      </c>
      <c r="J83" s="21">
        <v>125.1</v>
      </c>
      <c r="K83" s="21">
        <v>147.6</v>
      </c>
      <c r="M83">
        <f>(E83/Quarterly!F83)</f>
        <v>0.20701901977064213</v>
      </c>
      <c r="N83">
        <f t="shared" si="1"/>
        <v>40.081818181818178</v>
      </c>
    </row>
    <row r="84" spans="1:14">
      <c r="A84" s="1">
        <v>21732</v>
      </c>
      <c r="B84" s="24">
        <v>13.923999999999999</v>
      </c>
      <c r="D84" s="21">
        <v>111</v>
      </c>
      <c r="E84" s="21">
        <v>509.3</v>
      </c>
      <c r="F84" s="24">
        <v>2453.9479999999999</v>
      </c>
      <c r="G84" s="21">
        <v>76.400000000000006</v>
      </c>
      <c r="H84" s="24">
        <v>61.09</v>
      </c>
      <c r="I84" s="21">
        <v>44.1</v>
      </c>
      <c r="J84" s="21">
        <v>127.8</v>
      </c>
      <c r="K84" s="21">
        <v>149.30000000000001</v>
      </c>
      <c r="M84">
        <f>(E84/Quarterly!F84)</f>
        <v>0.2075431101229529</v>
      </c>
      <c r="N84">
        <f t="shared" si="1"/>
        <v>40.169389425437878</v>
      </c>
    </row>
    <row r="85" spans="1:14">
      <c r="A85" s="1">
        <v>21824</v>
      </c>
      <c r="B85" s="24">
        <v>14.058999999999999</v>
      </c>
      <c r="D85" s="21">
        <v>110</v>
      </c>
      <c r="E85" s="21">
        <v>513.20000000000005</v>
      </c>
      <c r="F85" s="24">
        <v>2462.587</v>
      </c>
      <c r="G85" s="21">
        <v>79.3</v>
      </c>
      <c r="H85" s="24">
        <v>61.098999999999997</v>
      </c>
      <c r="I85" s="21">
        <v>41.8</v>
      </c>
      <c r="J85" s="21">
        <v>130.6</v>
      </c>
      <c r="K85" s="21">
        <v>150.9</v>
      </c>
      <c r="M85">
        <f>(E85/Quarterly!F85)</f>
        <v>0.20839872865405365</v>
      </c>
      <c r="N85">
        <f t="shared" si="1"/>
        <v>40.304865873418549</v>
      </c>
    </row>
    <row r="86" spans="1:14">
      <c r="A86" s="1">
        <v>21916</v>
      </c>
      <c r="B86" s="24">
        <v>14.355</v>
      </c>
      <c r="D86" s="21">
        <v>108.3</v>
      </c>
      <c r="E86" s="21">
        <v>526.9</v>
      </c>
      <c r="F86" s="24">
        <v>2517.3649999999998</v>
      </c>
      <c r="G86" s="21">
        <v>89.1</v>
      </c>
      <c r="H86" s="24">
        <v>61.475999999999999</v>
      </c>
      <c r="I86" s="21">
        <v>43.2</v>
      </c>
      <c r="J86" s="21">
        <v>132.80000000000001</v>
      </c>
      <c r="K86" s="21">
        <v>150.80000000000001</v>
      </c>
      <c r="M86">
        <f>(E86/Quarterly!F86)</f>
        <v>0.20930615941669167</v>
      </c>
      <c r="N86">
        <f t="shared" si="1"/>
        <v>40.948744225388765</v>
      </c>
    </row>
    <row r="87" spans="1:14">
      <c r="A87" s="1">
        <v>22007</v>
      </c>
      <c r="B87" s="24">
        <v>14.44</v>
      </c>
      <c r="D87" s="21">
        <v>109.5</v>
      </c>
      <c r="E87" s="21">
        <v>526.1</v>
      </c>
      <c r="F87" s="24">
        <v>2504.8000000000002</v>
      </c>
      <c r="G87" s="21">
        <v>79.7</v>
      </c>
      <c r="H87" s="24">
        <v>61.585000000000001</v>
      </c>
      <c r="I87" s="21">
        <v>44.1</v>
      </c>
      <c r="J87" s="21">
        <v>135</v>
      </c>
      <c r="K87" s="21">
        <v>153.6</v>
      </c>
      <c r="M87">
        <f>(E87/Quarterly!F87)</f>
        <v>0.21003672947939955</v>
      </c>
      <c r="N87">
        <f t="shared" si="1"/>
        <v>40.672241617276939</v>
      </c>
    </row>
    <row r="88" spans="1:14">
      <c r="A88" s="1">
        <v>22098</v>
      </c>
      <c r="B88" s="24">
        <v>14.522</v>
      </c>
      <c r="D88" s="21">
        <v>113.4</v>
      </c>
      <c r="E88" s="21">
        <v>528.9</v>
      </c>
      <c r="F88" s="24">
        <v>2508.7260000000001</v>
      </c>
      <c r="G88" s="21">
        <v>78.7</v>
      </c>
      <c r="H88" s="24">
        <v>61.235999999999997</v>
      </c>
      <c r="I88" s="21">
        <v>43.6</v>
      </c>
      <c r="J88" s="21">
        <v>136.1</v>
      </c>
      <c r="K88" s="21">
        <v>153</v>
      </c>
      <c r="M88">
        <f>(E88/Quarterly!F88)</f>
        <v>0.2108241394237553</v>
      </c>
      <c r="N88">
        <f t="shared" si="1"/>
        <v>40.96815598667451</v>
      </c>
    </row>
    <row r="89" spans="1:14">
      <c r="A89" s="1">
        <v>22190</v>
      </c>
      <c r="B89" s="24">
        <v>14.585000000000001</v>
      </c>
      <c r="D89" s="21">
        <v>115.1</v>
      </c>
      <c r="E89" s="21">
        <v>523.6</v>
      </c>
      <c r="F89" s="24">
        <v>2476.232</v>
      </c>
      <c r="G89" s="21">
        <v>68.099999999999994</v>
      </c>
      <c r="H89" s="24">
        <v>60.667000000000002</v>
      </c>
      <c r="I89" s="21">
        <v>42.4</v>
      </c>
      <c r="J89" s="21">
        <v>138.30000000000001</v>
      </c>
      <c r="K89" s="21">
        <v>153.9</v>
      </c>
      <c r="M89">
        <f>(E89/Quarterly!F89)</f>
        <v>0.21145030029496428</v>
      </c>
      <c r="N89">
        <f t="shared" si="1"/>
        <v>40.816786720952081</v>
      </c>
    </row>
    <row r="90" spans="1:14">
      <c r="A90" s="1">
        <v>22282</v>
      </c>
      <c r="B90" s="24">
        <v>14.715</v>
      </c>
      <c r="D90" s="21">
        <v>116.7</v>
      </c>
      <c r="E90" s="21">
        <v>527.9</v>
      </c>
      <c r="F90" s="24">
        <v>2491.154</v>
      </c>
      <c r="G90" s="21">
        <v>70.3</v>
      </c>
      <c r="H90" s="24">
        <v>60.326999999999998</v>
      </c>
      <c r="I90" s="21">
        <v>39.9</v>
      </c>
      <c r="J90" s="21">
        <v>140.1</v>
      </c>
      <c r="K90" s="21">
        <v>155.19999999999999</v>
      </c>
      <c r="M90">
        <f>(E90/Quarterly!F90)</f>
        <v>0.21190982171314979</v>
      </c>
      <c r="N90">
        <f t="shared" si="1"/>
        <v>41.294180052049661</v>
      </c>
    </row>
    <row r="91" spans="1:14">
      <c r="A91" s="1">
        <v>22372</v>
      </c>
      <c r="B91" s="24">
        <v>14.923</v>
      </c>
      <c r="D91" s="21">
        <v>117.6</v>
      </c>
      <c r="E91" s="21">
        <v>539</v>
      </c>
      <c r="F91" s="24">
        <v>2537.9810000000002</v>
      </c>
      <c r="G91" s="21">
        <v>75.8</v>
      </c>
      <c r="H91" s="24">
        <v>60.186</v>
      </c>
      <c r="I91" s="21">
        <v>40.9</v>
      </c>
      <c r="J91" s="21">
        <v>143.19999999999999</v>
      </c>
      <c r="K91" s="21">
        <v>156</v>
      </c>
      <c r="M91">
        <f>(E91/Quarterly!F91)</f>
        <v>0.21237353628730868</v>
      </c>
      <c r="N91">
        <f t="shared" si="1"/>
        <v>42.16895955870136</v>
      </c>
    </row>
    <row r="92" spans="1:14">
      <c r="A92" s="1">
        <v>22463</v>
      </c>
      <c r="B92" s="24">
        <v>15.034000000000001</v>
      </c>
      <c r="D92" s="21">
        <v>120.2</v>
      </c>
      <c r="E92" s="21">
        <v>549.4</v>
      </c>
      <c r="F92" s="24">
        <v>2579.114</v>
      </c>
      <c r="G92" s="21">
        <v>82.4</v>
      </c>
      <c r="H92" s="24">
        <v>60.54</v>
      </c>
      <c r="I92" s="21">
        <v>42.1</v>
      </c>
      <c r="J92" s="21">
        <v>144.4</v>
      </c>
      <c r="K92" s="21">
        <v>156.5</v>
      </c>
      <c r="M92">
        <f>(E92/Quarterly!F92)</f>
        <v>0.21301888943257258</v>
      </c>
      <c r="N92">
        <f t="shared" si="1"/>
        <v>42.601816980508758</v>
      </c>
    </row>
    <row r="93" spans="1:14">
      <c r="A93" s="1">
        <v>22555</v>
      </c>
      <c r="B93" s="24">
        <v>15.141</v>
      </c>
      <c r="D93" s="21">
        <v>123.6</v>
      </c>
      <c r="E93" s="21">
        <v>562.5</v>
      </c>
      <c r="F93" s="24">
        <v>2631.8310000000001</v>
      </c>
      <c r="G93" s="21">
        <v>84.2</v>
      </c>
      <c r="H93" s="24">
        <v>61.308999999999997</v>
      </c>
      <c r="I93" s="21">
        <v>44.2</v>
      </c>
      <c r="J93" s="21">
        <v>147.5</v>
      </c>
      <c r="K93" s="21">
        <v>158.6</v>
      </c>
      <c r="M93">
        <f>(E93/Quarterly!F93)</f>
        <v>0.21372952898571373</v>
      </c>
      <c r="N93">
        <f t="shared" si="1"/>
        <v>42.92731899068653</v>
      </c>
    </row>
    <row r="94" spans="1:14">
      <c r="A94" s="1">
        <v>22647</v>
      </c>
      <c r="B94" s="24">
        <v>15.387</v>
      </c>
      <c r="D94" s="21">
        <v>127.2</v>
      </c>
      <c r="E94" s="21">
        <v>576</v>
      </c>
      <c r="F94" s="24">
        <v>2679.1489999999999</v>
      </c>
      <c r="G94" s="21">
        <v>89.4</v>
      </c>
      <c r="H94" s="24">
        <v>61.533999999999999</v>
      </c>
      <c r="I94" s="21">
        <v>45.2</v>
      </c>
      <c r="J94" s="21">
        <v>149.80000000000001</v>
      </c>
      <c r="K94" s="21">
        <v>160.6</v>
      </c>
      <c r="M94">
        <f>(E94/Quarterly!F94)</f>
        <v>0.21499364163769916</v>
      </c>
      <c r="N94">
        <f t="shared" si="1"/>
        <v>43.539327851269213</v>
      </c>
    </row>
    <row r="95" spans="1:14">
      <c r="A95" s="1">
        <v>22737</v>
      </c>
      <c r="B95" s="24">
        <v>15.488</v>
      </c>
      <c r="D95" s="21">
        <v>128.30000000000001</v>
      </c>
      <c r="E95" s="21">
        <v>583.20000000000005</v>
      </c>
      <c r="F95" s="24">
        <v>2708.404</v>
      </c>
      <c r="G95" s="21">
        <v>87.9</v>
      </c>
      <c r="H95" s="24">
        <v>62.268000000000001</v>
      </c>
      <c r="I95" s="21">
        <v>46.4</v>
      </c>
      <c r="J95" s="21">
        <v>152.80000000000001</v>
      </c>
      <c r="K95" s="21">
        <v>161.9</v>
      </c>
      <c r="M95">
        <f>(E95/Quarterly!F95)</f>
        <v>0.21532976616487054</v>
      </c>
      <c r="N95">
        <f t="shared" si="1"/>
        <v>43.49592085822573</v>
      </c>
    </row>
    <row r="96" spans="1:14">
      <c r="A96" s="1">
        <v>22828</v>
      </c>
      <c r="B96" s="24">
        <v>15.595000000000001</v>
      </c>
      <c r="D96" s="21">
        <v>131.80000000000001</v>
      </c>
      <c r="E96" s="21">
        <v>590</v>
      </c>
      <c r="F96" s="24">
        <v>2733.3389999999999</v>
      </c>
      <c r="G96" s="21">
        <v>89.3</v>
      </c>
      <c r="H96" s="24">
        <v>62.137999999999998</v>
      </c>
      <c r="I96" s="21">
        <v>46.9</v>
      </c>
      <c r="J96" s="21">
        <v>154.69999999999999</v>
      </c>
      <c r="K96" s="21">
        <v>163.4</v>
      </c>
      <c r="M96">
        <f>(E96/Quarterly!F96)</f>
        <v>0.21585321103602589</v>
      </c>
      <c r="N96">
        <f t="shared" si="1"/>
        <v>43.988203675689597</v>
      </c>
    </row>
    <row r="97" spans="1:14">
      <c r="A97" s="1">
        <v>22920</v>
      </c>
      <c r="B97" s="24">
        <v>15.742000000000001</v>
      </c>
      <c r="D97" s="21">
        <v>133.19999999999999</v>
      </c>
      <c r="E97" s="21">
        <v>593.29999999999995</v>
      </c>
      <c r="F97" s="24">
        <v>2740.0140000000001</v>
      </c>
      <c r="G97" s="21">
        <v>86</v>
      </c>
      <c r="H97" s="24">
        <v>61.741999999999997</v>
      </c>
      <c r="I97" s="21">
        <v>48.9</v>
      </c>
      <c r="J97" s="21">
        <v>157.19999999999999</v>
      </c>
      <c r="K97" s="21">
        <v>165.2</v>
      </c>
      <c r="M97">
        <f>(E97/Quarterly!F97)</f>
        <v>0.2165317403487719</v>
      </c>
      <c r="N97">
        <f t="shared" si="1"/>
        <v>44.378445790547765</v>
      </c>
    </row>
    <row r="98" spans="1:14">
      <c r="A98" s="1">
        <v>23012</v>
      </c>
      <c r="B98" s="24">
        <v>15.894</v>
      </c>
      <c r="D98" s="21">
        <v>133.19999999999999</v>
      </c>
      <c r="E98" s="21">
        <v>602.4</v>
      </c>
      <c r="F98" s="24">
        <v>2775.944</v>
      </c>
      <c r="G98" s="21">
        <v>90.5</v>
      </c>
      <c r="H98" s="24">
        <v>62.118000000000002</v>
      </c>
      <c r="I98" s="21">
        <v>50</v>
      </c>
      <c r="J98" s="21">
        <v>158.6</v>
      </c>
      <c r="K98" s="21">
        <v>166.3</v>
      </c>
      <c r="M98">
        <f>(E98/Quarterly!F98)</f>
        <v>0.21700725951243974</v>
      </c>
      <c r="N98">
        <f t="shared" si="1"/>
        <v>44.688238513796321</v>
      </c>
    </row>
    <row r="99" spans="1:14">
      <c r="A99" s="1">
        <v>23102</v>
      </c>
      <c r="B99" s="24">
        <v>15.977</v>
      </c>
      <c r="D99" s="21">
        <v>133.4</v>
      </c>
      <c r="E99" s="21">
        <v>611.20000000000005</v>
      </c>
      <c r="F99" s="24">
        <v>2810.598</v>
      </c>
      <c r="G99" s="21">
        <v>92.2</v>
      </c>
      <c r="H99" s="24">
        <v>62.511000000000003</v>
      </c>
      <c r="I99" s="21">
        <v>51.3</v>
      </c>
      <c r="J99" s="21">
        <v>160.80000000000001</v>
      </c>
      <c r="K99" s="21">
        <v>167</v>
      </c>
      <c r="M99">
        <f>(E99/Quarterly!F99)</f>
        <v>0.21746261827554139</v>
      </c>
      <c r="N99">
        <f t="shared" si="1"/>
        <v>44.961654748764218</v>
      </c>
    </row>
    <row r="100" spans="1:14">
      <c r="A100" s="1">
        <v>23193</v>
      </c>
      <c r="B100" s="24">
        <v>16.140999999999998</v>
      </c>
      <c r="D100" s="21">
        <v>139</v>
      </c>
      <c r="E100" s="21">
        <v>623.9</v>
      </c>
      <c r="F100" s="24">
        <v>2863.5120000000002</v>
      </c>
      <c r="G100" s="21">
        <v>95</v>
      </c>
      <c r="H100" s="24">
        <v>62.68</v>
      </c>
      <c r="I100" s="21">
        <v>52</v>
      </c>
      <c r="J100" s="21">
        <v>164.6</v>
      </c>
      <c r="K100" s="21">
        <v>169.4</v>
      </c>
      <c r="M100">
        <f>(E100/Quarterly!F100)</f>
        <v>0.21787930345673423</v>
      </c>
      <c r="N100">
        <f t="shared" si="1"/>
        <v>45.684620293554566</v>
      </c>
    </row>
    <row r="101" spans="1:14">
      <c r="A101" s="1">
        <v>23285</v>
      </c>
      <c r="B101" s="24">
        <v>16.326000000000001</v>
      </c>
      <c r="D101" s="21">
        <v>139.9</v>
      </c>
      <c r="E101" s="21">
        <v>633.5</v>
      </c>
      <c r="F101" s="24">
        <v>2885.7959999999998</v>
      </c>
      <c r="G101" s="21">
        <v>97.4</v>
      </c>
      <c r="H101" s="24">
        <v>63.167000000000002</v>
      </c>
      <c r="I101" s="21">
        <v>53.1</v>
      </c>
      <c r="J101" s="21">
        <v>167.7</v>
      </c>
      <c r="K101" s="21">
        <v>169.9</v>
      </c>
      <c r="M101">
        <f>(E101/Quarterly!F101)</f>
        <v>0.21952348676067193</v>
      </c>
      <c r="N101">
        <f t="shared" si="1"/>
        <v>45.685183719347123</v>
      </c>
    </row>
    <row r="102" spans="1:14">
      <c r="A102" s="1">
        <v>23377</v>
      </c>
      <c r="B102" s="24">
        <v>16.315000000000001</v>
      </c>
      <c r="D102" s="21">
        <v>141.30000000000001</v>
      </c>
      <c r="E102" s="21">
        <v>649.6</v>
      </c>
      <c r="F102" s="24">
        <v>2950.49</v>
      </c>
      <c r="G102" s="21">
        <v>100.7</v>
      </c>
      <c r="H102" s="24">
        <v>64.34</v>
      </c>
      <c r="I102" s="21">
        <v>55.2</v>
      </c>
      <c r="J102" s="21">
        <v>171.1</v>
      </c>
      <c r="K102" s="21">
        <v>174</v>
      </c>
      <c r="M102">
        <f>(E102/Quarterly!F102)</f>
        <v>0.22016681974858415</v>
      </c>
      <c r="N102">
        <f t="shared" si="1"/>
        <v>45.85778675784892</v>
      </c>
    </row>
    <row r="103" spans="1:14">
      <c r="A103" s="1">
        <v>23468</v>
      </c>
      <c r="B103" s="24">
        <v>16.494</v>
      </c>
      <c r="D103" s="21">
        <v>142.9</v>
      </c>
      <c r="E103" s="21">
        <v>658.8</v>
      </c>
      <c r="F103" s="24">
        <v>2984.7510000000002</v>
      </c>
      <c r="G103" s="21">
        <v>100.6</v>
      </c>
      <c r="H103" s="24">
        <v>64.62</v>
      </c>
      <c r="I103" s="21">
        <v>56.6</v>
      </c>
      <c r="J103" s="21">
        <v>174.4</v>
      </c>
      <c r="K103" s="21">
        <v>177.3</v>
      </c>
      <c r="M103">
        <f>(E103/Quarterly!F103)</f>
        <v>0.22072192956799408</v>
      </c>
      <c r="N103">
        <f t="shared" si="1"/>
        <v>46.189275766016713</v>
      </c>
    </row>
    <row r="104" spans="1:14">
      <c r="A104" s="1">
        <v>23559</v>
      </c>
      <c r="B104" s="24">
        <v>16.712</v>
      </c>
      <c r="D104" s="21">
        <v>144.4</v>
      </c>
      <c r="E104" s="21">
        <v>670.5</v>
      </c>
      <c r="F104" s="24">
        <v>3025.4920000000002</v>
      </c>
      <c r="G104" s="21">
        <v>102.5</v>
      </c>
      <c r="H104" s="24">
        <v>65.034000000000006</v>
      </c>
      <c r="I104" s="21">
        <v>58.4</v>
      </c>
      <c r="J104" s="21">
        <v>177.8</v>
      </c>
      <c r="K104" s="21">
        <v>181</v>
      </c>
      <c r="M104">
        <f>(E104/Quarterly!F104)</f>
        <v>0.22161684777219703</v>
      </c>
      <c r="N104">
        <f t="shared" si="1"/>
        <v>46.521696343451119</v>
      </c>
    </row>
    <row r="105" spans="1:14">
      <c r="A105" s="1">
        <v>23651</v>
      </c>
      <c r="B105" s="24">
        <v>16.835999999999999</v>
      </c>
      <c r="D105" s="21">
        <v>144.30000000000001</v>
      </c>
      <c r="E105" s="21">
        <v>675.6</v>
      </c>
      <c r="F105" s="24">
        <v>3033.64</v>
      </c>
      <c r="G105" s="21">
        <v>104.6</v>
      </c>
      <c r="H105" s="24">
        <v>65.665000000000006</v>
      </c>
      <c r="I105" s="21">
        <v>56.4</v>
      </c>
      <c r="J105" s="21">
        <v>181.2</v>
      </c>
      <c r="K105" s="21">
        <v>182.2</v>
      </c>
      <c r="M105">
        <f>(E105/Quarterly!F105)</f>
        <v>0.22270275972099526</v>
      </c>
      <c r="N105">
        <f t="shared" si="1"/>
        <v>46.19873600852813</v>
      </c>
    </row>
    <row r="106" spans="1:14">
      <c r="A106" s="1">
        <v>23743</v>
      </c>
      <c r="B106" s="24">
        <v>16.902000000000001</v>
      </c>
      <c r="D106" s="21">
        <v>144.9</v>
      </c>
      <c r="E106" s="21">
        <v>695.7</v>
      </c>
      <c r="F106" s="24">
        <v>3108.1509999999998</v>
      </c>
      <c r="G106" s="21">
        <v>115.7</v>
      </c>
      <c r="H106" s="24">
        <v>66.691000000000003</v>
      </c>
      <c r="I106" s="21">
        <v>61.9</v>
      </c>
      <c r="J106" s="21">
        <v>183.6</v>
      </c>
      <c r="K106" s="21">
        <v>185</v>
      </c>
      <c r="M106">
        <f>(E106/Quarterly!F106)</f>
        <v>0.22383082417810463</v>
      </c>
      <c r="N106">
        <f t="shared" si="1"/>
        <v>46.605254082259968</v>
      </c>
    </row>
    <row r="107" spans="1:14">
      <c r="A107" s="1">
        <v>23833</v>
      </c>
      <c r="B107" s="24">
        <v>17.015000000000001</v>
      </c>
      <c r="D107" s="21">
        <v>147.4</v>
      </c>
      <c r="E107" s="21">
        <v>708.1</v>
      </c>
      <c r="F107" s="24">
        <v>3150.1669999999999</v>
      </c>
      <c r="G107" s="21">
        <v>115.8</v>
      </c>
      <c r="H107" s="24">
        <v>67.352000000000004</v>
      </c>
      <c r="I107" s="21">
        <v>61.7</v>
      </c>
      <c r="J107" s="21">
        <v>187</v>
      </c>
      <c r="K107" s="21">
        <v>188.7</v>
      </c>
      <c r="M107">
        <f>(E107/Quarterly!F107)</f>
        <v>0.22478173379379571</v>
      </c>
      <c r="N107">
        <f t="shared" si="1"/>
        <v>46.771692006176501</v>
      </c>
    </row>
    <row r="108" spans="1:14">
      <c r="A108" s="1">
        <v>23924</v>
      </c>
      <c r="B108" s="24">
        <v>17.193000000000001</v>
      </c>
      <c r="D108" s="21">
        <v>154</v>
      </c>
      <c r="E108" s="21">
        <v>725.2</v>
      </c>
      <c r="F108" s="24">
        <v>3214.076</v>
      </c>
      <c r="G108" s="21">
        <v>119.7</v>
      </c>
      <c r="H108" s="24">
        <v>67.510999999999996</v>
      </c>
      <c r="I108" s="21">
        <v>63.6</v>
      </c>
      <c r="J108" s="21">
        <v>190.5</v>
      </c>
      <c r="K108" s="21">
        <v>192.6</v>
      </c>
      <c r="M108">
        <f>(E108/Quarterly!F108)</f>
        <v>0.22563249904482657</v>
      </c>
      <c r="N108">
        <f t="shared" si="1"/>
        <v>47.608182370280403</v>
      </c>
    </row>
    <row r="109" spans="1:14">
      <c r="A109" s="1">
        <v>24016</v>
      </c>
      <c r="B109" s="24">
        <v>17.446999999999999</v>
      </c>
      <c r="D109" s="21">
        <v>159.6</v>
      </c>
      <c r="E109" s="21">
        <v>747.5</v>
      </c>
      <c r="F109" s="24">
        <v>3291.826</v>
      </c>
      <c r="G109" s="21">
        <v>121.8</v>
      </c>
      <c r="H109" s="24">
        <v>68.150000000000006</v>
      </c>
      <c r="I109" s="21">
        <v>65.900000000000006</v>
      </c>
      <c r="J109" s="21">
        <v>194.8</v>
      </c>
      <c r="K109" s="21">
        <v>199.9</v>
      </c>
      <c r="M109">
        <f>(E109/Quarterly!F109)</f>
        <v>0.22707761588856762</v>
      </c>
      <c r="N109">
        <f t="shared" si="1"/>
        <v>48.302655906089505</v>
      </c>
    </row>
    <row r="110" spans="1:14">
      <c r="A110" s="1">
        <v>24108</v>
      </c>
      <c r="B110" s="24">
        <v>17.753</v>
      </c>
      <c r="D110" s="21">
        <v>163.6</v>
      </c>
      <c r="E110" s="21">
        <v>770.8</v>
      </c>
      <c r="F110" s="24">
        <v>3372.3249999999998</v>
      </c>
      <c r="G110" s="21">
        <v>131.69999999999999</v>
      </c>
      <c r="H110" s="24">
        <v>69.134</v>
      </c>
      <c r="I110" s="21">
        <v>68.900000000000006</v>
      </c>
      <c r="J110" s="21">
        <v>197.8</v>
      </c>
      <c r="K110" s="21">
        <v>204.3</v>
      </c>
      <c r="M110">
        <f>(E110/Quarterly!F110)</f>
        <v>0.22856634517728866</v>
      </c>
      <c r="N110">
        <f t="shared" si="1"/>
        <v>48.779544073827637</v>
      </c>
    </row>
    <row r="111" spans="1:14">
      <c r="A111" s="1">
        <v>24198</v>
      </c>
      <c r="B111" s="24">
        <v>18.033000000000001</v>
      </c>
      <c r="D111" s="21">
        <v>167.9</v>
      </c>
      <c r="E111" s="21">
        <v>779.9</v>
      </c>
      <c r="F111" s="24">
        <v>3384.0070000000001</v>
      </c>
      <c r="G111" s="21">
        <v>130.69999999999999</v>
      </c>
      <c r="H111" s="24">
        <v>69.811999999999998</v>
      </c>
      <c r="I111" s="21">
        <v>66.3</v>
      </c>
      <c r="J111" s="21">
        <v>201.9</v>
      </c>
      <c r="K111" s="21">
        <v>207.9</v>
      </c>
      <c r="M111">
        <f>(E111/Quarterly!F111)</f>
        <v>0.23046642634013462</v>
      </c>
      <c r="N111">
        <f t="shared" si="1"/>
        <v>48.473142153211484</v>
      </c>
    </row>
    <row r="112" spans="1:14">
      <c r="A112" s="1">
        <v>24289</v>
      </c>
      <c r="B112" s="24">
        <v>18.29</v>
      </c>
      <c r="D112" s="21">
        <v>175.7</v>
      </c>
      <c r="E112" s="21">
        <v>793.4</v>
      </c>
      <c r="F112" s="24">
        <v>3406.2919999999999</v>
      </c>
      <c r="G112" s="21">
        <v>130.19999999999999</v>
      </c>
      <c r="H112" s="24">
        <v>70.138999999999996</v>
      </c>
      <c r="I112" s="21">
        <v>68.8</v>
      </c>
      <c r="J112" s="21">
        <v>205.4</v>
      </c>
      <c r="K112" s="21">
        <v>211</v>
      </c>
      <c r="M112">
        <f>(E112/Quarterly!F112)</f>
        <v>0.23292189865108451</v>
      </c>
      <c r="N112">
        <f t="shared" si="1"/>
        <v>48.564878313064064</v>
      </c>
    </row>
    <row r="113" spans="1:14">
      <c r="A113" s="1">
        <v>24381</v>
      </c>
      <c r="B113" s="24">
        <v>18.539000000000001</v>
      </c>
      <c r="D113" s="21">
        <v>179.8</v>
      </c>
      <c r="E113" s="21">
        <v>807.1</v>
      </c>
      <c r="F113" s="24">
        <v>3433.681</v>
      </c>
      <c r="G113" s="21">
        <v>132.69999999999999</v>
      </c>
      <c r="H113" s="24">
        <v>69.95</v>
      </c>
      <c r="I113" s="21">
        <v>69.099999999999994</v>
      </c>
      <c r="J113" s="21">
        <v>210.2</v>
      </c>
      <c r="K113" s="21">
        <v>211.7</v>
      </c>
      <c r="M113">
        <f>(E113/Quarterly!F113)</f>
        <v>0.23505386784619772</v>
      </c>
      <c r="N113">
        <f t="shared" si="1"/>
        <v>49.08764832022873</v>
      </c>
    </row>
    <row r="114" spans="1:14">
      <c r="A114" s="1">
        <v>24473</v>
      </c>
      <c r="B114" s="24">
        <v>18.777999999999999</v>
      </c>
      <c r="D114" s="21">
        <v>188.7</v>
      </c>
      <c r="E114" s="21">
        <v>817.9</v>
      </c>
      <c r="F114" s="24">
        <v>3464.114</v>
      </c>
      <c r="G114" s="21">
        <v>129.30000000000001</v>
      </c>
      <c r="H114" s="24">
        <v>69.872</v>
      </c>
      <c r="I114" s="21">
        <v>67.599999999999994</v>
      </c>
      <c r="J114" s="21">
        <v>213.9</v>
      </c>
      <c r="K114" s="21">
        <v>213.8</v>
      </c>
      <c r="M114">
        <f>(E114/Quarterly!F114)</f>
        <v>0.23610654845654616</v>
      </c>
      <c r="N114">
        <f t="shared" si="1"/>
        <v>49.57799977100985</v>
      </c>
    </row>
    <row r="115" spans="1:14">
      <c r="A115" s="1">
        <v>24563</v>
      </c>
      <c r="B115" s="24">
        <v>19.088999999999999</v>
      </c>
      <c r="D115" s="21">
        <v>189.7</v>
      </c>
      <c r="E115" s="21">
        <v>822.5</v>
      </c>
      <c r="F115" s="24">
        <v>3464.31</v>
      </c>
      <c r="G115" s="21">
        <v>123.7</v>
      </c>
      <c r="H115" s="24">
        <v>69.444000000000003</v>
      </c>
      <c r="I115" s="21">
        <v>71</v>
      </c>
      <c r="J115" s="21">
        <v>217.9</v>
      </c>
      <c r="K115" s="21">
        <v>215.6</v>
      </c>
      <c r="M115">
        <f>(E115/Quarterly!F115)</f>
        <v>0.23742101601761967</v>
      </c>
      <c r="N115">
        <f t="shared" si="1"/>
        <v>49.886383272852946</v>
      </c>
    </row>
    <row r="116" spans="1:14">
      <c r="A116" s="1">
        <v>24654</v>
      </c>
      <c r="B116" s="24">
        <v>19.356999999999999</v>
      </c>
      <c r="D116" s="21">
        <v>194</v>
      </c>
      <c r="E116" s="21">
        <v>837.1</v>
      </c>
      <c r="F116" s="24">
        <v>3491.7979999999998</v>
      </c>
      <c r="G116" s="21">
        <v>128.5</v>
      </c>
      <c r="H116" s="24">
        <v>69.671999999999997</v>
      </c>
      <c r="I116" s="21">
        <v>71.099999999999994</v>
      </c>
      <c r="J116" s="21">
        <v>222.7</v>
      </c>
      <c r="K116" s="21">
        <v>218</v>
      </c>
      <c r="M116">
        <f>(E116/Quarterly!F116)</f>
        <v>0.23973322626337493</v>
      </c>
      <c r="N116">
        <f t="shared" si="1"/>
        <v>50.117665633252955</v>
      </c>
    </row>
    <row r="117" spans="1:14">
      <c r="A117" s="1">
        <v>24746</v>
      </c>
      <c r="B117" s="24">
        <v>19.635000000000002</v>
      </c>
      <c r="D117" s="21">
        <v>198.4</v>
      </c>
      <c r="E117" s="21">
        <v>852.8</v>
      </c>
      <c r="F117" s="24">
        <v>3518.2049999999999</v>
      </c>
      <c r="G117" s="21">
        <v>132.9</v>
      </c>
      <c r="H117" s="24">
        <v>69.989000000000004</v>
      </c>
      <c r="I117" s="21">
        <v>72</v>
      </c>
      <c r="J117" s="21">
        <v>226.5</v>
      </c>
      <c r="K117" s="21">
        <v>220.8</v>
      </c>
      <c r="M117">
        <f>(E117/Quarterly!F117)</f>
        <v>0.24239633563138019</v>
      </c>
      <c r="N117">
        <f t="shared" si="1"/>
        <v>50.26797068110703</v>
      </c>
    </row>
    <row r="118" spans="1:14">
      <c r="A118" s="1">
        <v>24838</v>
      </c>
      <c r="B118" s="24">
        <v>20.189</v>
      </c>
      <c r="D118" s="21">
        <v>204.3</v>
      </c>
      <c r="E118" s="21">
        <v>879.9</v>
      </c>
      <c r="F118" s="24">
        <v>3590.6550000000002</v>
      </c>
      <c r="G118" s="21">
        <v>137.19999999999999</v>
      </c>
      <c r="H118" s="24">
        <v>70.113</v>
      </c>
      <c r="I118" s="21">
        <v>77.099999999999994</v>
      </c>
      <c r="J118" s="21">
        <v>232.1</v>
      </c>
      <c r="K118" s="21">
        <v>228.1</v>
      </c>
      <c r="M118">
        <f>(E118/Quarterly!F118)</f>
        <v>0.24505278284881168</v>
      </c>
      <c r="N118">
        <f t="shared" si="1"/>
        <v>51.212399982884776</v>
      </c>
    </row>
    <row r="119" spans="1:14">
      <c r="A119" s="1">
        <v>24929</v>
      </c>
      <c r="B119" s="24">
        <v>20.527000000000001</v>
      </c>
      <c r="D119" s="21">
        <v>207.7</v>
      </c>
      <c r="E119" s="21">
        <v>904.2</v>
      </c>
      <c r="F119" s="24">
        <v>3651.6179999999999</v>
      </c>
      <c r="G119" s="21">
        <v>143.4</v>
      </c>
      <c r="H119" s="24">
        <v>70.786000000000001</v>
      </c>
      <c r="I119" s="21">
        <v>79.099999999999994</v>
      </c>
      <c r="J119" s="21">
        <v>238.8</v>
      </c>
      <c r="K119" s="21">
        <v>233.3</v>
      </c>
      <c r="M119">
        <f>(E119/Quarterly!F119)</f>
        <v>0.24761626216104754</v>
      </c>
      <c r="N119">
        <f t="shared" si="1"/>
        <v>51.586726188794394</v>
      </c>
    </row>
    <row r="120" spans="1:14">
      <c r="A120" s="1">
        <v>25020</v>
      </c>
      <c r="B120" s="24">
        <v>20.869</v>
      </c>
      <c r="D120" s="21">
        <v>211.1</v>
      </c>
      <c r="E120" s="21">
        <v>919.4</v>
      </c>
      <c r="F120" s="24">
        <v>3676.4549999999999</v>
      </c>
      <c r="G120" s="21">
        <v>139.69999999999999</v>
      </c>
      <c r="H120" s="24">
        <v>71.281000000000006</v>
      </c>
      <c r="I120" s="21">
        <v>83.3</v>
      </c>
      <c r="J120" s="21">
        <v>244.6</v>
      </c>
      <c r="K120" s="21">
        <v>239.4</v>
      </c>
      <c r="M120">
        <f>(E120/Quarterly!F120)</f>
        <v>0.2500778603301278</v>
      </c>
      <c r="N120">
        <f t="shared" si="1"/>
        <v>51.576927933109801</v>
      </c>
    </row>
    <row r="121" spans="1:14">
      <c r="A121" s="1">
        <v>25112</v>
      </c>
      <c r="B121" s="24">
        <v>21.286000000000001</v>
      </c>
      <c r="D121" s="21">
        <v>214.6</v>
      </c>
      <c r="E121" s="21">
        <v>936.3</v>
      </c>
      <c r="F121" s="24">
        <v>3691.9659999999999</v>
      </c>
      <c r="G121" s="21">
        <v>144.4</v>
      </c>
      <c r="H121" s="24">
        <v>71.721000000000004</v>
      </c>
      <c r="I121" s="21">
        <v>83.6</v>
      </c>
      <c r="J121" s="21">
        <v>250.7</v>
      </c>
      <c r="K121" s="21">
        <v>242</v>
      </c>
      <c r="M121">
        <f>(E121/Quarterly!F121)</f>
        <v>0.25360471900337112</v>
      </c>
      <c r="N121">
        <f t="shared" si="1"/>
        <v>51.476778070579044</v>
      </c>
    </row>
    <row r="122" spans="1:14">
      <c r="A122" s="1">
        <v>25204</v>
      </c>
      <c r="B122" s="24">
        <v>21.562999999999999</v>
      </c>
      <c r="D122" s="21">
        <v>216.6</v>
      </c>
      <c r="E122" s="21">
        <v>961</v>
      </c>
      <c r="F122" s="24">
        <v>3750.18</v>
      </c>
      <c r="G122" s="21">
        <v>155.69999999999999</v>
      </c>
      <c r="H122" s="24">
        <v>72.393000000000001</v>
      </c>
      <c r="I122" s="21">
        <v>85.5</v>
      </c>
      <c r="J122" s="21">
        <v>256.60000000000002</v>
      </c>
      <c r="K122" s="21">
        <v>246.4</v>
      </c>
      <c r="M122">
        <f>(E122/Quarterly!F122)</f>
        <v>0.25625436645707672</v>
      </c>
      <c r="N122">
        <f t="shared" si="1"/>
        <v>51.803074882930666</v>
      </c>
    </row>
    <row r="123" spans="1:14">
      <c r="A123" s="1">
        <v>25294</v>
      </c>
      <c r="B123" s="24">
        <v>21.911000000000001</v>
      </c>
      <c r="D123" s="21">
        <v>219.5</v>
      </c>
      <c r="E123" s="21">
        <v>976.3</v>
      </c>
      <c r="F123" s="24">
        <v>3760.8809999999999</v>
      </c>
      <c r="G123" s="21">
        <v>155.69999999999999</v>
      </c>
      <c r="H123" s="24">
        <v>73.063000000000002</v>
      </c>
      <c r="I123" s="21">
        <v>85.9</v>
      </c>
      <c r="J123" s="21">
        <v>262.89999999999998</v>
      </c>
      <c r="K123" s="21">
        <v>251.1</v>
      </c>
      <c r="M123">
        <f>(E123/Quarterly!F123)</f>
        <v>0.25959343036910765</v>
      </c>
      <c r="N123">
        <f t="shared" si="1"/>
        <v>51.474494614237024</v>
      </c>
    </row>
    <row r="124" spans="1:14">
      <c r="A124" s="1">
        <v>25385</v>
      </c>
      <c r="B124" s="24">
        <v>22.303999999999998</v>
      </c>
      <c r="D124" s="21">
        <v>224.9</v>
      </c>
      <c r="E124" s="21">
        <v>996.5</v>
      </c>
      <c r="F124" s="24">
        <v>3784.2449999999999</v>
      </c>
      <c r="G124" s="21">
        <v>160.30000000000001</v>
      </c>
      <c r="H124" s="24">
        <v>73.412999999999997</v>
      </c>
      <c r="I124" s="21">
        <v>86.1</v>
      </c>
      <c r="J124" s="21">
        <v>268.89999999999998</v>
      </c>
      <c r="K124" s="21">
        <v>255.2</v>
      </c>
      <c r="M124">
        <f>(E124/Quarterly!F124)</f>
        <v>0.2633286164082928</v>
      </c>
      <c r="N124">
        <f t="shared" si="1"/>
        <v>51.547341751460912</v>
      </c>
    </row>
    <row r="125" spans="1:14">
      <c r="A125" s="1">
        <v>25477</v>
      </c>
      <c r="B125" s="24">
        <v>22.74</v>
      </c>
      <c r="D125" s="21">
        <v>225</v>
      </c>
      <c r="E125" s="21">
        <v>1004.6</v>
      </c>
      <c r="F125" s="24">
        <v>3766.28</v>
      </c>
      <c r="G125" s="21">
        <v>154.1</v>
      </c>
      <c r="H125" s="24">
        <v>73.19</v>
      </c>
      <c r="I125" s="21">
        <v>86.2</v>
      </c>
      <c r="J125" s="21">
        <v>276.10000000000002</v>
      </c>
      <c r="K125" s="21">
        <v>259.89999999999998</v>
      </c>
      <c r="M125">
        <f>(E125/Quarterly!F125)</f>
        <v>0.26673534628333528</v>
      </c>
      <c r="N125">
        <f t="shared" si="1"/>
        <v>51.458942478480672</v>
      </c>
    </row>
    <row r="126" spans="1:14">
      <c r="A126" s="1">
        <v>25569</v>
      </c>
      <c r="B126" s="24">
        <v>23.161999999999999</v>
      </c>
      <c r="D126" s="21">
        <v>229.9</v>
      </c>
      <c r="E126" s="21">
        <v>1017.3</v>
      </c>
      <c r="F126" s="24">
        <v>3759.9969999999998</v>
      </c>
      <c r="G126" s="21">
        <v>150.69999999999999</v>
      </c>
      <c r="H126" s="24">
        <v>72.902000000000001</v>
      </c>
      <c r="I126" s="21">
        <v>84.9</v>
      </c>
      <c r="J126" s="21">
        <v>282.3</v>
      </c>
      <c r="K126" s="21">
        <v>266.10000000000002</v>
      </c>
      <c r="M126">
        <f>(E126/Quarterly!F126)</f>
        <v>0.2705587265096222</v>
      </c>
      <c r="N126">
        <f t="shared" si="1"/>
        <v>51.576047296370469</v>
      </c>
    </row>
    <row r="127" spans="1:14">
      <c r="A127" s="1">
        <v>25659</v>
      </c>
      <c r="B127" s="24">
        <v>23.55</v>
      </c>
      <c r="D127" s="21">
        <v>230.7</v>
      </c>
      <c r="E127" s="21">
        <v>1033.2</v>
      </c>
      <c r="F127" s="24">
        <v>3767.0659999999998</v>
      </c>
      <c r="G127" s="21">
        <v>153.9</v>
      </c>
      <c r="H127" s="24">
        <v>71.941000000000003</v>
      </c>
      <c r="I127" s="21">
        <v>86</v>
      </c>
      <c r="J127" s="21">
        <v>287.5</v>
      </c>
      <c r="K127" s="21">
        <v>269.8</v>
      </c>
      <c r="M127">
        <f>(E127/Quarterly!F127)</f>
        <v>0.27427180728981126</v>
      </c>
      <c r="N127">
        <f t="shared" si="1"/>
        <v>52.363269901725019</v>
      </c>
    </row>
    <row r="128" spans="1:14">
      <c r="A128" s="1">
        <v>25750</v>
      </c>
      <c r="B128" s="24">
        <v>23.954000000000001</v>
      </c>
      <c r="D128" s="21">
        <v>235.6</v>
      </c>
      <c r="E128" s="21">
        <v>1050.7</v>
      </c>
      <c r="F128" s="24">
        <v>3800.5410000000002</v>
      </c>
      <c r="G128" s="21">
        <v>156.1</v>
      </c>
      <c r="H128" s="24">
        <v>71.575999999999993</v>
      </c>
      <c r="I128" s="21">
        <v>86.9</v>
      </c>
      <c r="J128" s="21">
        <v>294.7</v>
      </c>
      <c r="K128" s="21">
        <v>273.60000000000002</v>
      </c>
      <c r="M128">
        <f>(E128/Quarterly!F128)</f>
        <v>0.27646064073509535</v>
      </c>
      <c r="N128">
        <f t="shared" si="1"/>
        <v>53.097979769755234</v>
      </c>
    </row>
    <row r="129" spans="1:14">
      <c r="A129" s="1">
        <v>25842</v>
      </c>
      <c r="B129" s="24">
        <v>24.213000000000001</v>
      </c>
      <c r="D129" s="21">
        <v>238.9</v>
      </c>
      <c r="E129" s="21">
        <v>1052.9000000000001</v>
      </c>
      <c r="F129" s="24">
        <v>3759.8009999999999</v>
      </c>
      <c r="G129" s="21">
        <v>148.9</v>
      </c>
      <c r="H129" s="24">
        <v>71.028999999999996</v>
      </c>
      <c r="I129" s="21">
        <v>82.1</v>
      </c>
      <c r="J129" s="21">
        <v>301.5</v>
      </c>
      <c r="K129" s="21">
        <v>278.39999999999998</v>
      </c>
      <c r="M129">
        <f>(E129/Quarterly!F129)</f>
        <v>0.28004141708563834</v>
      </c>
      <c r="N129">
        <f t="shared" si="1"/>
        <v>52.933323008911856</v>
      </c>
    </row>
    <row r="130" spans="1:14">
      <c r="A130" s="1">
        <v>25934</v>
      </c>
      <c r="B130" s="24">
        <v>24.704999999999998</v>
      </c>
      <c r="D130" s="21">
        <v>241.6</v>
      </c>
      <c r="E130" s="21">
        <v>1098.3</v>
      </c>
      <c r="F130" s="24">
        <v>3864.0569999999998</v>
      </c>
      <c r="G130" s="21">
        <v>171.3</v>
      </c>
      <c r="H130" s="24">
        <v>71.364000000000004</v>
      </c>
      <c r="I130" s="21">
        <v>92.7</v>
      </c>
      <c r="J130" s="21">
        <v>308</v>
      </c>
      <c r="K130" s="21">
        <v>280.3</v>
      </c>
      <c r="M130">
        <f>(E130/Quarterly!F130)</f>
        <v>0.28423493752809548</v>
      </c>
      <c r="N130">
        <f t="shared" si="1"/>
        <v>54.145745754161759</v>
      </c>
    </row>
    <row r="131" spans="1:14">
      <c r="A131" s="1">
        <v>26024</v>
      </c>
      <c r="B131" s="24">
        <v>25.091999999999999</v>
      </c>
      <c r="D131" s="21">
        <v>245.3</v>
      </c>
      <c r="E131" s="21">
        <v>1119.0999999999999</v>
      </c>
      <c r="F131" s="24">
        <v>3885.8510000000001</v>
      </c>
      <c r="G131" s="21">
        <v>178.8</v>
      </c>
      <c r="H131" s="24">
        <v>71.593999999999994</v>
      </c>
      <c r="I131" s="21">
        <v>95.5</v>
      </c>
      <c r="J131" s="21">
        <v>315.5</v>
      </c>
      <c r="K131" s="21">
        <v>284.10000000000002</v>
      </c>
      <c r="M131">
        <f>(E131/Quarterly!F131)</f>
        <v>0.28799354375656705</v>
      </c>
      <c r="N131">
        <f t="shared" ref="N131:N194" si="2">F131/H131</f>
        <v>54.276210296952264</v>
      </c>
    </row>
    <row r="132" spans="1:14">
      <c r="A132" s="1">
        <v>26115</v>
      </c>
      <c r="B132" s="24">
        <v>25.452000000000002</v>
      </c>
      <c r="D132" s="21">
        <v>248.5</v>
      </c>
      <c r="E132" s="21">
        <v>1139.3</v>
      </c>
      <c r="F132" s="24">
        <v>3916.6759999999999</v>
      </c>
      <c r="G132" s="21">
        <v>183.4</v>
      </c>
      <c r="H132" s="24">
        <v>71.594999999999999</v>
      </c>
      <c r="I132" s="21">
        <v>97.8</v>
      </c>
      <c r="J132" s="21">
        <v>323.10000000000002</v>
      </c>
      <c r="K132" s="21">
        <v>286.7</v>
      </c>
      <c r="M132">
        <f>(E132/Quarterly!F132)</f>
        <v>0.29088441321161107</v>
      </c>
      <c r="N132">
        <f t="shared" si="2"/>
        <v>54.705999022278093</v>
      </c>
    </row>
    <row r="133" spans="1:14">
      <c r="A133" s="1">
        <v>26207</v>
      </c>
      <c r="B133" s="24">
        <v>25.651</v>
      </c>
      <c r="D133" s="21">
        <v>250.3</v>
      </c>
      <c r="E133" s="21">
        <v>1151.7</v>
      </c>
      <c r="F133" s="24">
        <v>3927.8670000000002</v>
      </c>
      <c r="G133" s="21">
        <v>179.2</v>
      </c>
      <c r="H133" s="24">
        <v>72.361000000000004</v>
      </c>
      <c r="I133" s="21">
        <v>101.5</v>
      </c>
      <c r="J133" s="21">
        <v>331.3</v>
      </c>
      <c r="K133" s="21">
        <v>290.89999999999998</v>
      </c>
      <c r="M133">
        <f>(E133/Quarterly!F133)</f>
        <v>0.29321257568038839</v>
      </c>
      <c r="N133">
        <f t="shared" si="2"/>
        <v>54.281546689515068</v>
      </c>
    </row>
    <row r="134" spans="1:14">
      <c r="A134" s="1">
        <v>26299</v>
      </c>
      <c r="B134" s="24">
        <v>26.276</v>
      </c>
      <c r="C134" s="21">
        <v>81.5</v>
      </c>
      <c r="D134" s="21">
        <v>259.7</v>
      </c>
      <c r="E134" s="21">
        <v>1190.5999999999999</v>
      </c>
      <c r="F134" s="24">
        <v>3997.6660000000002</v>
      </c>
      <c r="G134" s="21">
        <v>193.2</v>
      </c>
      <c r="H134" s="24">
        <v>73.242999999999995</v>
      </c>
      <c r="I134" s="21">
        <v>104.9</v>
      </c>
      <c r="J134" s="21">
        <v>340.4</v>
      </c>
      <c r="K134" s="21">
        <v>295.89999999999998</v>
      </c>
      <c r="M134">
        <f>(E134/Quarterly!F134)</f>
        <v>0.29782378017573252</v>
      </c>
      <c r="N134">
        <f t="shared" si="2"/>
        <v>54.580860969648981</v>
      </c>
    </row>
    <row r="135" spans="1:14">
      <c r="A135" s="1">
        <v>26390</v>
      </c>
      <c r="B135" s="24">
        <v>26.62</v>
      </c>
      <c r="C135" s="21">
        <v>82.7</v>
      </c>
      <c r="D135" s="21">
        <v>263.89999999999998</v>
      </c>
      <c r="E135" s="21">
        <v>1225.9000000000001</v>
      </c>
      <c r="F135" s="24">
        <v>4092.105</v>
      </c>
      <c r="G135" s="21">
        <v>206.5</v>
      </c>
      <c r="H135" s="24">
        <v>73.768000000000001</v>
      </c>
      <c r="I135" s="21">
        <v>108.1</v>
      </c>
      <c r="J135" s="21">
        <v>347.3</v>
      </c>
      <c r="K135" s="21">
        <v>304.39999999999998</v>
      </c>
      <c r="M135">
        <f>(E135/Quarterly!F135)</f>
        <v>0.29957686813999151</v>
      </c>
      <c r="N135">
        <f t="shared" si="2"/>
        <v>55.472630408849362</v>
      </c>
    </row>
    <row r="136" spans="1:14">
      <c r="A136" s="1">
        <v>26481</v>
      </c>
      <c r="B136" s="24">
        <v>26.994</v>
      </c>
      <c r="C136" s="21">
        <v>83.2</v>
      </c>
      <c r="D136" s="21">
        <v>261.60000000000002</v>
      </c>
      <c r="E136" s="21">
        <v>1249.7</v>
      </c>
      <c r="F136" s="24">
        <v>4131.0789999999997</v>
      </c>
      <c r="G136" s="21">
        <v>212.4</v>
      </c>
      <c r="H136" s="24">
        <v>74.183000000000007</v>
      </c>
      <c r="I136" s="21">
        <v>111.4</v>
      </c>
      <c r="J136" s="21">
        <v>355.4</v>
      </c>
      <c r="K136" s="21">
        <v>311.39999999999998</v>
      </c>
      <c r="M136">
        <f>(E136/Quarterly!F136)</f>
        <v>0.30251176508607075</v>
      </c>
      <c r="N136">
        <f t="shared" si="2"/>
        <v>55.687677769839439</v>
      </c>
    </row>
    <row r="137" spans="1:14">
      <c r="A137" s="1">
        <v>26573</v>
      </c>
      <c r="B137" s="24">
        <v>27.550999999999998</v>
      </c>
      <c r="C137" s="21">
        <v>85.6</v>
      </c>
      <c r="D137" s="21">
        <v>268.60000000000002</v>
      </c>
      <c r="E137" s="21">
        <v>1287</v>
      </c>
      <c r="F137" s="24">
        <v>4198.7179999999998</v>
      </c>
      <c r="G137" s="21">
        <v>218.4</v>
      </c>
      <c r="H137" s="24">
        <v>74.957999999999998</v>
      </c>
      <c r="I137" s="21">
        <v>117</v>
      </c>
      <c r="J137" s="21">
        <v>365.6</v>
      </c>
      <c r="K137" s="21">
        <v>320.5</v>
      </c>
      <c r="M137">
        <f>(E137/Quarterly!F137)</f>
        <v>0.30652213366079839</v>
      </c>
      <c r="N137">
        <f t="shared" si="2"/>
        <v>56.014274660476531</v>
      </c>
    </row>
    <row r="138" spans="1:14">
      <c r="A138" s="1">
        <v>26665</v>
      </c>
      <c r="B138" s="24">
        <v>28.280999999999999</v>
      </c>
      <c r="C138" s="21">
        <v>87.6</v>
      </c>
      <c r="D138" s="21">
        <v>276.7</v>
      </c>
      <c r="E138" s="21">
        <v>1335.5</v>
      </c>
      <c r="F138" s="24">
        <v>4305.33</v>
      </c>
      <c r="G138" s="21">
        <v>232.5</v>
      </c>
      <c r="H138" s="24">
        <v>76.09</v>
      </c>
      <c r="I138" s="21">
        <v>125.1</v>
      </c>
      <c r="J138" s="21">
        <v>372.3</v>
      </c>
      <c r="K138" s="21">
        <v>330.3</v>
      </c>
      <c r="M138">
        <f>(E138/Quarterly!F138)</f>
        <v>0.31019689547607271</v>
      </c>
      <c r="N138">
        <f t="shared" si="2"/>
        <v>56.582073859902742</v>
      </c>
    </row>
    <row r="139" spans="1:14">
      <c r="A139" s="1">
        <v>26755</v>
      </c>
      <c r="B139" s="24">
        <v>28.722999999999999</v>
      </c>
      <c r="C139" s="21">
        <v>87.6</v>
      </c>
      <c r="D139" s="21">
        <v>280.10000000000002</v>
      </c>
      <c r="E139" s="21">
        <v>1371.9</v>
      </c>
      <c r="F139" s="24">
        <v>4355.1019999999999</v>
      </c>
      <c r="G139" s="21">
        <v>246</v>
      </c>
      <c r="H139" s="24">
        <v>76.885999999999996</v>
      </c>
      <c r="I139" s="21">
        <v>124.4</v>
      </c>
      <c r="J139" s="21">
        <v>381.9</v>
      </c>
      <c r="K139" s="21">
        <v>337</v>
      </c>
      <c r="M139">
        <f>(E139/Quarterly!F139)</f>
        <v>0.31500984362708384</v>
      </c>
      <c r="N139">
        <f t="shared" si="2"/>
        <v>56.643628228806286</v>
      </c>
    </row>
    <row r="140" spans="1:14">
      <c r="A140" s="1">
        <v>26846</v>
      </c>
      <c r="B140" s="24">
        <v>29.279</v>
      </c>
      <c r="C140" s="21">
        <v>87.5</v>
      </c>
      <c r="D140" s="21">
        <v>281.2</v>
      </c>
      <c r="E140" s="21">
        <v>1391.2</v>
      </c>
      <c r="F140" s="24">
        <v>4331.9340000000002</v>
      </c>
      <c r="G140" s="21">
        <v>241.8</v>
      </c>
      <c r="H140" s="24">
        <v>77.405000000000001</v>
      </c>
      <c r="I140" s="21">
        <v>123.7</v>
      </c>
      <c r="J140" s="21">
        <v>390.4</v>
      </c>
      <c r="K140" s="21">
        <v>347.6</v>
      </c>
      <c r="M140">
        <f>(E140/Quarterly!F140)</f>
        <v>0.32114986054727518</v>
      </c>
      <c r="N140">
        <f t="shared" si="2"/>
        <v>55.964524255539047</v>
      </c>
    </row>
    <row r="141" spans="1:14">
      <c r="A141" s="1">
        <v>26938</v>
      </c>
      <c r="B141" s="24">
        <v>29.917999999999999</v>
      </c>
      <c r="C141" s="21">
        <v>88.3</v>
      </c>
      <c r="D141" s="21">
        <v>288.8</v>
      </c>
      <c r="E141" s="21">
        <v>1432.3</v>
      </c>
      <c r="F141" s="24">
        <v>4373.2629999999999</v>
      </c>
      <c r="G141" s="21">
        <v>257.60000000000002</v>
      </c>
      <c r="H141" s="24">
        <v>77.790000000000006</v>
      </c>
      <c r="I141" s="21">
        <v>121</v>
      </c>
      <c r="J141" s="21">
        <v>398.5</v>
      </c>
      <c r="K141" s="21">
        <v>357.4</v>
      </c>
      <c r="M141">
        <f>(E141/Quarterly!F141)</f>
        <v>0.32751288911734783</v>
      </c>
      <c r="N141">
        <f t="shared" si="2"/>
        <v>56.218832754852805</v>
      </c>
    </row>
    <row r="142" spans="1:14">
      <c r="A142" s="1">
        <v>27030</v>
      </c>
      <c r="B142" s="24">
        <v>30.632000000000001</v>
      </c>
      <c r="C142" s="21">
        <v>86.7</v>
      </c>
      <c r="D142" s="21">
        <v>301.39999999999998</v>
      </c>
      <c r="E142" s="21">
        <v>1447</v>
      </c>
      <c r="F142" s="24">
        <v>4335.37</v>
      </c>
      <c r="G142" s="21">
        <v>244.1</v>
      </c>
      <c r="H142" s="24">
        <v>77.457999999999998</v>
      </c>
      <c r="I142" s="21">
        <v>119.1</v>
      </c>
      <c r="J142" s="21">
        <v>406.9</v>
      </c>
      <c r="K142" s="21">
        <v>369.1</v>
      </c>
      <c r="M142">
        <f>(E142/Quarterly!F142)</f>
        <v>0.33376620680587815</v>
      </c>
      <c r="N142">
        <f t="shared" si="2"/>
        <v>55.970590513568645</v>
      </c>
    </row>
    <row r="143" spans="1:14">
      <c r="A143" s="1">
        <v>27120</v>
      </c>
      <c r="B143" s="24">
        <v>31.44</v>
      </c>
      <c r="C143" s="21">
        <v>85.9</v>
      </c>
      <c r="D143" s="21">
        <v>312.10000000000002</v>
      </c>
      <c r="E143" s="21">
        <v>1485.3</v>
      </c>
      <c r="F143" s="24">
        <v>4347.9359999999997</v>
      </c>
      <c r="G143" s="21">
        <v>252.3</v>
      </c>
      <c r="H143" s="24">
        <v>77.661000000000001</v>
      </c>
      <c r="I143" s="21">
        <v>122.7</v>
      </c>
      <c r="J143" s="21">
        <v>420.6</v>
      </c>
      <c r="K143" s="21">
        <v>380.4</v>
      </c>
      <c r="M143">
        <f>(E143/Quarterly!F143)</f>
        <v>0.34161036408999584</v>
      </c>
      <c r="N143">
        <f t="shared" si="2"/>
        <v>55.986093405956652</v>
      </c>
    </row>
    <row r="144" spans="1:14">
      <c r="A144" s="1">
        <v>27211</v>
      </c>
      <c r="B144" s="24">
        <v>32.341000000000001</v>
      </c>
      <c r="C144" s="21">
        <v>84.8</v>
      </c>
      <c r="D144" s="21">
        <v>323.2</v>
      </c>
      <c r="E144" s="21">
        <v>1514.2</v>
      </c>
      <c r="F144" s="24">
        <v>4305.8209999999999</v>
      </c>
      <c r="G144" s="21">
        <v>245.4</v>
      </c>
      <c r="H144" s="24">
        <v>77.391000000000005</v>
      </c>
      <c r="I144" s="21">
        <v>128.30000000000001</v>
      </c>
      <c r="J144" s="21">
        <v>432.5</v>
      </c>
      <c r="K144" s="21">
        <v>391.7</v>
      </c>
      <c r="M144">
        <f>(E144/Quarterly!F144)</f>
        <v>0.35166348066954017</v>
      </c>
      <c r="N144">
        <f t="shared" si="2"/>
        <v>55.637231719450575</v>
      </c>
    </row>
    <row r="145" spans="1:14">
      <c r="A145" s="1">
        <v>27303</v>
      </c>
      <c r="B145" s="24">
        <v>33.170999999999999</v>
      </c>
      <c r="C145" s="21">
        <v>80.5</v>
      </c>
      <c r="D145" s="21">
        <v>335.1</v>
      </c>
      <c r="E145" s="21">
        <v>1553.4</v>
      </c>
      <c r="F145" s="24">
        <v>4288.9359999999997</v>
      </c>
      <c r="G145" s="21">
        <v>255.8</v>
      </c>
      <c r="H145" s="24">
        <v>76.111999999999995</v>
      </c>
      <c r="I145" s="21">
        <v>119.1</v>
      </c>
      <c r="J145" s="21">
        <v>446.4</v>
      </c>
      <c r="K145" s="21">
        <v>396.8</v>
      </c>
      <c r="M145">
        <f>(E145/Quarterly!F145)</f>
        <v>0.36218773140937521</v>
      </c>
      <c r="N145">
        <f t="shared" si="2"/>
        <v>56.350325835610676</v>
      </c>
    </row>
    <row r="146" spans="1:14">
      <c r="A146" s="1">
        <v>27395</v>
      </c>
      <c r="B146" s="24">
        <v>34.101999999999997</v>
      </c>
      <c r="C146" s="21">
        <v>73.3</v>
      </c>
      <c r="D146" s="21">
        <v>346.3</v>
      </c>
      <c r="E146" s="21">
        <v>1570</v>
      </c>
      <c r="F146" s="24">
        <v>4237.5929999999998</v>
      </c>
      <c r="G146" s="21">
        <v>218.7</v>
      </c>
      <c r="H146" s="24">
        <v>73.724000000000004</v>
      </c>
      <c r="I146" s="21">
        <v>123.5</v>
      </c>
      <c r="J146" s="21">
        <v>460.7</v>
      </c>
      <c r="K146" s="21">
        <v>404.4</v>
      </c>
      <c r="M146">
        <f>(E146/Quarterly!F146)</f>
        <v>0.37049334374490428</v>
      </c>
      <c r="N146">
        <f t="shared" si="2"/>
        <v>57.479151972220713</v>
      </c>
    </row>
    <row r="147" spans="1:14">
      <c r="A147" s="1">
        <v>27485</v>
      </c>
      <c r="B147" s="24">
        <v>34.787999999999997</v>
      </c>
      <c r="C147" s="21">
        <v>71.599999999999994</v>
      </c>
      <c r="D147" s="21">
        <v>349.8</v>
      </c>
      <c r="E147" s="21">
        <v>1605.6</v>
      </c>
      <c r="F147" s="24">
        <v>4268.6139999999996</v>
      </c>
      <c r="G147" s="21">
        <v>216.8</v>
      </c>
      <c r="H147" s="24">
        <v>73.043999999999997</v>
      </c>
      <c r="I147" s="21">
        <v>128.19999999999999</v>
      </c>
      <c r="J147" s="21">
        <v>473.7</v>
      </c>
      <c r="K147" s="21">
        <v>415.6</v>
      </c>
      <c r="M147">
        <f>(E147/Quarterly!F147)</f>
        <v>0.37614082697568813</v>
      </c>
      <c r="N147">
        <f t="shared" si="2"/>
        <v>58.438940912326814</v>
      </c>
    </row>
    <row r="148" spans="1:14">
      <c r="A148" s="1">
        <v>27576</v>
      </c>
      <c r="B148" s="24">
        <v>35.414999999999999</v>
      </c>
      <c r="C148" s="21">
        <v>73.599999999999994</v>
      </c>
      <c r="D148" s="21">
        <v>362</v>
      </c>
      <c r="E148" s="21">
        <v>1663.1</v>
      </c>
      <c r="F148" s="24">
        <v>4340.8670000000002</v>
      </c>
      <c r="G148" s="21">
        <v>237.8</v>
      </c>
      <c r="H148" s="24">
        <v>73.712000000000003</v>
      </c>
      <c r="I148" s="21">
        <v>137.9</v>
      </c>
      <c r="J148" s="21">
        <v>485.5</v>
      </c>
      <c r="K148" s="21">
        <v>427.8</v>
      </c>
      <c r="M148">
        <f>(E148/Quarterly!F148)</f>
        <v>0.38312622800928936</v>
      </c>
      <c r="N148">
        <f t="shared" si="2"/>
        <v>58.889556652919474</v>
      </c>
    </row>
    <row r="149" spans="1:14">
      <c r="A149" s="1">
        <v>27668</v>
      </c>
      <c r="B149" s="24">
        <v>36.064</v>
      </c>
      <c r="C149" s="21">
        <v>75.099999999999994</v>
      </c>
      <c r="D149" s="21">
        <v>372.9</v>
      </c>
      <c r="E149" s="21">
        <v>1714.6</v>
      </c>
      <c r="F149" s="24">
        <v>4397.8059999999996</v>
      </c>
      <c r="G149" s="21">
        <v>247.6</v>
      </c>
      <c r="H149" s="24">
        <v>74.977000000000004</v>
      </c>
      <c r="I149" s="21">
        <v>144.30000000000001</v>
      </c>
      <c r="J149" s="21">
        <v>500.8</v>
      </c>
      <c r="K149" s="21">
        <v>435.1</v>
      </c>
      <c r="M149">
        <f>(E149/Quarterly!F149)</f>
        <v>0.38987622464474331</v>
      </c>
      <c r="N149">
        <f t="shared" si="2"/>
        <v>58.65540098963681</v>
      </c>
    </row>
    <row r="150" spans="1:14">
      <c r="A150" s="1">
        <v>27760</v>
      </c>
      <c r="B150" s="24">
        <v>36.859000000000002</v>
      </c>
      <c r="C150" s="21">
        <v>77.2</v>
      </c>
      <c r="D150" s="21">
        <v>379.1</v>
      </c>
      <c r="E150" s="21">
        <v>1772.6</v>
      </c>
      <c r="F150" s="24">
        <v>4496.7610000000004</v>
      </c>
      <c r="G150" s="21">
        <v>274.8</v>
      </c>
      <c r="H150" s="24">
        <v>76.218000000000004</v>
      </c>
      <c r="I150" s="21">
        <v>153.80000000000001</v>
      </c>
      <c r="J150" s="21">
        <v>514.79999999999995</v>
      </c>
      <c r="K150" s="21">
        <v>445.4</v>
      </c>
      <c r="M150">
        <f>(E150/Quarterly!F150)</f>
        <v>0.39419484379979275</v>
      </c>
      <c r="N150">
        <f t="shared" si="2"/>
        <v>58.998674853709097</v>
      </c>
    </row>
    <row r="151" spans="1:14">
      <c r="A151" s="1">
        <v>27851</v>
      </c>
      <c r="B151" s="24">
        <v>37.628999999999998</v>
      </c>
      <c r="C151" s="21">
        <v>77.900000000000006</v>
      </c>
      <c r="D151" s="21">
        <v>380.1</v>
      </c>
      <c r="E151" s="21">
        <v>1804.9</v>
      </c>
      <c r="F151" s="24">
        <v>4530.335</v>
      </c>
      <c r="G151" s="21">
        <v>291.60000000000002</v>
      </c>
      <c r="H151" s="24">
        <v>76.244</v>
      </c>
      <c r="I151" s="21">
        <v>156.30000000000001</v>
      </c>
      <c r="J151" s="21">
        <v>524.70000000000005</v>
      </c>
      <c r="K151" s="21">
        <v>452.7</v>
      </c>
      <c r="M151">
        <f>(E151/Quarterly!F151)</f>
        <v>0.39840320859274203</v>
      </c>
      <c r="N151">
        <f t="shared" si="2"/>
        <v>59.418905094171343</v>
      </c>
    </row>
    <row r="152" spans="1:14">
      <c r="A152" s="1">
        <v>27942</v>
      </c>
      <c r="B152" s="24">
        <v>38.456000000000003</v>
      </c>
      <c r="C152" s="21">
        <v>78.5</v>
      </c>
      <c r="D152" s="21">
        <v>382.8</v>
      </c>
      <c r="E152" s="21">
        <v>1838.3</v>
      </c>
      <c r="F152" s="24">
        <v>4552.03</v>
      </c>
      <c r="G152" s="21">
        <v>296.5</v>
      </c>
      <c r="H152" s="24">
        <v>76.548000000000002</v>
      </c>
      <c r="I152" s="21">
        <v>160</v>
      </c>
      <c r="J152" s="21">
        <v>540.5</v>
      </c>
      <c r="K152" s="21">
        <v>462.6</v>
      </c>
      <c r="M152">
        <f>(E152/Quarterly!F152)</f>
        <v>0.40384180244857792</v>
      </c>
      <c r="N152">
        <f t="shared" si="2"/>
        <v>59.466347912420957</v>
      </c>
    </row>
    <row r="153" spans="1:14">
      <c r="A153" s="1">
        <v>28034</v>
      </c>
      <c r="B153" s="24">
        <v>39.273000000000003</v>
      </c>
      <c r="C153" s="21">
        <v>79.2</v>
      </c>
      <c r="D153" s="21">
        <v>390</v>
      </c>
      <c r="E153" s="21">
        <v>1885.3</v>
      </c>
      <c r="F153" s="24">
        <v>4584.6229999999996</v>
      </c>
      <c r="G153" s="21">
        <v>304.89999999999998</v>
      </c>
      <c r="H153" s="24">
        <v>76.957999999999998</v>
      </c>
      <c r="I153" s="21">
        <v>165.3</v>
      </c>
      <c r="J153" s="21">
        <v>559</v>
      </c>
      <c r="K153" s="21">
        <v>472.6</v>
      </c>
      <c r="M153">
        <f>(E153/Quarterly!F153)</f>
        <v>0.41122247129153261</v>
      </c>
      <c r="N153">
        <f t="shared" si="2"/>
        <v>59.573052834013353</v>
      </c>
    </row>
    <row r="154" spans="1:14">
      <c r="A154" s="1">
        <v>28126</v>
      </c>
      <c r="B154" s="24">
        <v>39.959000000000003</v>
      </c>
      <c r="C154" s="21">
        <v>80.599999999999994</v>
      </c>
      <c r="D154" s="21">
        <v>401.4</v>
      </c>
      <c r="E154" s="21">
        <v>1939.3</v>
      </c>
      <c r="F154" s="24">
        <v>4639.99</v>
      </c>
      <c r="G154" s="21">
        <v>326.60000000000002</v>
      </c>
      <c r="H154" s="24">
        <v>77.777000000000001</v>
      </c>
      <c r="I154" s="21">
        <v>173.9</v>
      </c>
      <c r="J154" s="21">
        <v>574.70000000000005</v>
      </c>
      <c r="K154" s="21">
        <v>483.9</v>
      </c>
      <c r="M154">
        <f>(E154/Quarterly!F154)</f>
        <v>0.41795348696872192</v>
      </c>
      <c r="N154">
        <f t="shared" si="2"/>
        <v>59.657610861822903</v>
      </c>
    </row>
    <row r="155" spans="1:14">
      <c r="A155" s="1">
        <v>28216</v>
      </c>
      <c r="B155" s="24">
        <v>40.752000000000002</v>
      </c>
      <c r="C155" s="21">
        <v>82.6</v>
      </c>
      <c r="D155" s="21">
        <v>411.8</v>
      </c>
      <c r="E155" s="21">
        <v>2006</v>
      </c>
      <c r="F155" s="24">
        <v>4731.0919999999996</v>
      </c>
      <c r="G155" s="21">
        <v>354.9</v>
      </c>
      <c r="H155" s="24">
        <v>79.260999999999996</v>
      </c>
      <c r="I155" s="21">
        <v>178.8</v>
      </c>
      <c r="J155" s="21">
        <v>589.4</v>
      </c>
      <c r="K155" s="21">
        <v>492.2</v>
      </c>
      <c r="M155">
        <f>(E155/Quarterly!F155)</f>
        <v>0.42400359155983441</v>
      </c>
      <c r="N155">
        <f t="shared" si="2"/>
        <v>59.690036714146935</v>
      </c>
    </row>
    <row r="156" spans="1:14">
      <c r="A156" s="1">
        <v>28307</v>
      </c>
      <c r="B156" s="24">
        <v>41.555</v>
      </c>
      <c r="C156" s="21">
        <v>83</v>
      </c>
      <c r="D156" s="21">
        <v>417.3</v>
      </c>
      <c r="E156" s="21">
        <v>2066.8000000000002</v>
      </c>
      <c r="F156" s="24">
        <v>4815.8119999999999</v>
      </c>
      <c r="G156" s="21">
        <v>378.4</v>
      </c>
      <c r="H156" s="24">
        <v>80.108999999999995</v>
      </c>
      <c r="I156" s="21">
        <v>183</v>
      </c>
      <c r="J156" s="21">
        <v>609.9</v>
      </c>
      <c r="K156" s="21">
        <v>498.7</v>
      </c>
      <c r="M156">
        <f>(E156/Quarterly!F156)</f>
        <v>0.42916957721771537</v>
      </c>
      <c r="N156">
        <f t="shared" si="2"/>
        <v>60.115742301114736</v>
      </c>
    </row>
    <row r="157" spans="1:14">
      <c r="A157" s="1">
        <v>28399</v>
      </c>
      <c r="B157" s="24">
        <v>42.314</v>
      </c>
      <c r="C157" s="21">
        <v>83.1</v>
      </c>
      <c r="D157" s="21">
        <v>425.8</v>
      </c>
      <c r="E157" s="21">
        <v>2111.6</v>
      </c>
      <c r="F157" s="24">
        <v>4815.3209999999999</v>
      </c>
      <c r="G157" s="21">
        <v>385.5</v>
      </c>
      <c r="H157" s="24">
        <v>80.891999999999996</v>
      </c>
      <c r="I157" s="21">
        <v>189.2</v>
      </c>
      <c r="J157" s="21">
        <v>626.9</v>
      </c>
      <c r="K157" s="21">
        <v>513.79999999999995</v>
      </c>
      <c r="M157">
        <f>(E157/Quarterly!F157)</f>
        <v>0.43851697529614325</v>
      </c>
      <c r="N157">
        <f t="shared" si="2"/>
        <v>59.527777777777779</v>
      </c>
    </row>
    <row r="158" spans="1:14">
      <c r="A158" s="1">
        <v>28491</v>
      </c>
      <c r="B158" s="24">
        <v>43.531999999999996</v>
      </c>
      <c r="C158" s="21">
        <v>82.4</v>
      </c>
      <c r="D158" s="21">
        <v>431.9</v>
      </c>
      <c r="E158" s="21">
        <v>2150</v>
      </c>
      <c r="F158" s="24">
        <v>4830.8320000000003</v>
      </c>
      <c r="G158" s="21">
        <v>396.8</v>
      </c>
      <c r="H158" s="24">
        <v>81.265000000000001</v>
      </c>
      <c r="I158" s="21">
        <v>187</v>
      </c>
      <c r="J158" s="21">
        <v>648.70000000000005</v>
      </c>
      <c r="K158" s="21">
        <v>524.29999999999995</v>
      </c>
      <c r="M158">
        <f>(E158/Quarterly!F158)</f>
        <v>0.44505791134943212</v>
      </c>
      <c r="N158">
        <f t="shared" si="2"/>
        <v>59.44541930720483</v>
      </c>
    </row>
    <row r="159" spans="1:14">
      <c r="A159" s="1">
        <v>28581</v>
      </c>
      <c r="B159" s="24">
        <v>44.286000000000001</v>
      </c>
      <c r="C159" s="21">
        <v>84.4</v>
      </c>
      <c r="D159" s="21">
        <v>449.8</v>
      </c>
      <c r="E159" s="21">
        <v>2275.6</v>
      </c>
      <c r="F159" s="24">
        <v>5021.183</v>
      </c>
      <c r="G159" s="21">
        <v>430.9</v>
      </c>
      <c r="H159" s="24">
        <v>83.641999999999996</v>
      </c>
      <c r="I159" s="21">
        <v>204.7</v>
      </c>
      <c r="J159" s="21">
        <v>670</v>
      </c>
      <c r="K159" s="21">
        <v>542.9</v>
      </c>
      <c r="M159">
        <f>(E159/Quarterly!F159)</f>
        <v>0.45319997299441184</v>
      </c>
      <c r="N159">
        <f t="shared" si="2"/>
        <v>60.031838071782119</v>
      </c>
    </row>
    <row r="160" spans="1:14">
      <c r="A160" s="1">
        <v>28672</v>
      </c>
      <c r="B160" s="24">
        <v>45.122</v>
      </c>
      <c r="C160" s="21">
        <v>84.6</v>
      </c>
      <c r="D160" s="21">
        <v>459.9</v>
      </c>
      <c r="E160" s="21">
        <v>2336.1999999999998</v>
      </c>
      <c r="F160" s="24">
        <v>5070.6610000000001</v>
      </c>
      <c r="G160" s="21">
        <v>451.4</v>
      </c>
      <c r="H160" s="24">
        <v>84.346000000000004</v>
      </c>
      <c r="I160" s="21">
        <v>205</v>
      </c>
      <c r="J160" s="21">
        <v>685.1</v>
      </c>
      <c r="K160" s="21">
        <v>558.5</v>
      </c>
      <c r="M160">
        <f>(E160/Quarterly!F160)</f>
        <v>0.46072888722002908</v>
      </c>
      <c r="N160">
        <f t="shared" si="2"/>
        <v>60.117385531026962</v>
      </c>
    </row>
    <row r="161" spans="1:14">
      <c r="A161" s="1">
        <v>28764</v>
      </c>
      <c r="B161" s="24">
        <v>46.204999999999998</v>
      </c>
      <c r="C161" s="21">
        <v>85.8</v>
      </c>
      <c r="D161" s="21">
        <v>472.7</v>
      </c>
      <c r="E161" s="21">
        <v>2417</v>
      </c>
      <c r="F161" s="24">
        <v>5137.4160000000002</v>
      </c>
      <c r="G161" s="21">
        <v>472.8</v>
      </c>
      <c r="H161" s="24">
        <v>85.369</v>
      </c>
      <c r="I161" s="21">
        <v>210.2</v>
      </c>
      <c r="J161" s="21">
        <v>702.4</v>
      </c>
      <c r="K161" s="21">
        <v>575.29999999999995</v>
      </c>
      <c r="M161">
        <f>(E161/Quarterly!F161)</f>
        <v>0.47046997946049141</v>
      </c>
      <c r="N161">
        <f t="shared" si="2"/>
        <v>60.178940833323573</v>
      </c>
    </row>
    <row r="162" spans="1:14">
      <c r="A162" s="1">
        <v>28856</v>
      </c>
      <c r="B162" s="24">
        <v>47.484000000000002</v>
      </c>
      <c r="C162" s="21">
        <v>85.4</v>
      </c>
      <c r="D162" s="21">
        <v>477.8</v>
      </c>
      <c r="E162" s="21">
        <v>2464.4</v>
      </c>
      <c r="F162" s="24">
        <v>5147.43</v>
      </c>
      <c r="G162" s="21">
        <v>481.1</v>
      </c>
      <c r="H162" s="24">
        <v>85.974999999999994</v>
      </c>
      <c r="I162" s="21">
        <v>211.5</v>
      </c>
      <c r="J162" s="21">
        <v>718.3</v>
      </c>
      <c r="K162" s="21">
        <v>593.79999999999995</v>
      </c>
      <c r="M162">
        <f>(E162/Quarterly!F162)</f>
        <v>0.47876318862034062</v>
      </c>
      <c r="N162">
        <f t="shared" si="2"/>
        <v>59.87124164001164</v>
      </c>
    </row>
    <row r="163" spans="1:14">
      <c r="A163" s="1">
        <v>28946</v>
      </c>
      <c r="B163" s="24">
        <v>48.482999999999997</v>
      </c>
      <c r="C163" s="21">
        <v>84.5</v>
      </c>
      <c r="D163" s="21">
        <v>492.5</v>
      </c>
      <c r="E163" s="21">
        <v>2527.6</v>
      </c>
      <c r="F163" s="24">
        <v>5152.3379999999997</v>
      </c>
      <c r="G163" s="21">
        <v>493</v>
      </c>
      <c r="H163" s="24">
        <v>86.323999999999998</v>
      </c>
      <c r="I163" s="21">
        <v>210.3</v>
      </c>
      <c r="J163" s="21">
        <v>743.4</v>
      </c>
      <c r="K163" s="21">
        <v>610.5</v>
      </c>
      <c r="M163">
        <f>(E163/Quarterly!F163)</f>
        <v>0.49057340570436181</v>
      </c>
      <c r="N163">
        <f t="shared" si="2"/>
        <v>59.686043278810061</v>
      </c>
    </row>
    <row r="164" spans="1:14">
      <c r="A164" s="1">
        <v>29037</v>
      </c>
      <c r="B164" s="24">
        <v>49.567</v>
      </c>
      <c r="C164" s="21">
        <v>83.6</v>
      </c>
      <c r="D164" s="21">
        <v>507.3</v>
      </c>
      <c r="E164" s="21">
        <v>2600.6999999999998</v>
      </c>
      <c r="F164" s="24">
        <v>5189.4459999999999</v>
      </c>
      <c r="G164" s="21">
        <v>497.9</v>
      </c>
      <c r="H164" s="24">
        <v>87.046999999999997</v>
      </c>
      <c r="I164" s="21">
        <v>218.9</v>
      </c>
      <c r="J164" s="21">
        <v>763.9</v>
      </c>
      <c r="K164" s="21">
        <v>635.79999999999995</v>
      </c>
      <c r="M164">
        <f>(E164/Quarterly!F164)</f>
        <v>0.5011517607081758</v>
      </c>
      <c r="N164">
        <f t="shared" si="2"/>
        <v>59.616597929853988</v>
      </c>
    </row>
    <row r="165" spans="1:14">
      <c r="A165" s="1">
        <v>29129</v>
      </c>
      <c r="B165" s="24">
        <v>50.823999999999998</v>
      </c>
      <c r="C165" s="21">
        <v>82.9</v>
      </c>
      <c r="D165" s="21">
        <v>525.5</v>
      </c>
      <c r="E165" s="21">
        <v>2660.5</v>
      </c>
      <c r="F165" s="24">
        <v>5204.6620000000003</v>
      </c>
      <c r="G165" s="21">
        <v>499.5</v>
      </c>
      <c r="H165" s="24">
        <v>87.216999999999999</v>
      </c>
      <c r="I165" s="21">
        <v>216.9</v>
      </c>
      <c r="J165" s="21">
        <v>787.7</v>
      </c>
      <c r="K165" s="21">
        <v>657.7</v>
      </c>
      <c r="M165">
        <f>(E165/Quarterly!F165)</f>
        <v>0.51117632614759612</v>
      </c>
      <c r="N165">
        <f t="shared" si="2"/>
        <v>59.674856965958476</v>
      </c>
    </row>
    <row r="166" spans="1:14">
      <c r="A166" s="1">
        <v>29221</v>
      </c>
      <c r="B166" s="24">
        <v>52.301000000000002</v>
      </c>
      <c r="C166" s="21">
        <v>82.5</v>
      </c>
      <c r="D166" s="21">
        <v>546.79999999999995</v>
      </c>
      <c r="E166" s="21">
        <v>2725.3</v>
      </c>
      <c r="F166" s="24">
        <v>5221.2529999999997</v>
      </c>
      <c r="G166" s="21">
        <v>505.2</v>
      </c>
      <c r="H166" s="24">
        <v>87.01</v>
      </c>
      <c r="I166" s="21">
        <v>220</v>
      </c>
      <c r="J166" s="21">
        <v>809.4</v>
      </c>
      <c r="K166" s="21">
        <v>679.6</v>
      </c>
      <c r="M166">
        <f>(E166/Quarterly!F166)</f>
        <v>0.52196283152722156</v>
      </c>
      <c r="N166">
        <f t="shared" si="2"/>
        <v>60.007504884496029</v>
      </c>
    </row>
    <row r="167" spans="1:14">
      <c r="A167" s="1">
        <v>29312</v>
      </c>
      <c r="B167" s="24">
        <v>53.67</v>
      </c>
      <c r="C167" s="21">
        <v>77.599999999999994</v>
      </c>
      <c r="D167" s="21">
        <v>562.79999999999995</v>
      </c>
      <c r="E167" s="21">
        <v>2729.3</v>
      </c>
      <c r="F167" s="24">
        <v>5115.9170000000004</v>
      </c>
      <c r="G167" s="21">
        <v>470.4</v>
      </c>
      <c r="H167" s="24">
        <v>85.492000000000004</v>
      </c>
      <c r="I167" s="21">
        <v>199.8</v>
      </c>
      <c r="J167" s="21">
        <v>824.9</v>
      </c>
      <c r="K167" s="21">
        <v>686.6</v>
      </c>
      <c r="M167">
        <f>(E167/Quarterly!F167)</f>
        <v>0.53349184515698744</v>
      </c>
      <c r="N167">
        <f t="shared" si="2"/>
        <v>59.840885696907314</v>
      </c>
    </row>
    <row r="168" spans="1:14">
      <c r="A168" s="1">
        <v>29403</v>
      </c>
      <c r="B168" s="24">
        <v>55.075000000000003</v>
      </c>
      <c r="C168" s="21">
        <v>75.3</v>
      </c>
      <c r="D168" s="21">
        <v>567.6</v>
      </c>
      <c r="E168" s="21">
        <v>2786.6</v>
      </c>
      <c r="F168" s="24">
        <v>5107.3760000000002</v>
      </c>
      <c r="G168" s="21">
        <v>443.5</v>
      </c>
      <c r="H168" s="24">
        <v>85.1</v>
      </c>
      <c r="I168" s="21">
        <v>213.1</v>
      </c>
      <c r="J168" s="21">
        <v>857.5</v>
      </c>
      <c r="K168" s="21">
        <v>699.6</v>
      </c>
      <c r="M168">
        <f>(E168/Quarterly!F168)</f>
        <v>0.54560306505728184</v>
      </c>
      <c r="N168">
        <f t="shared" si="2"/>
        <v>60.016169212690961</v>
      </c>
    </row>
    <row r="169" spans="1:14">
      <c r="A169" s="1">
        <v>29495</v>
      </c>
      <c r="B169" s="24">
        <v>56.56</v>
      </c>
      <c r="C169" s="21">
        <v>78.2</v>
      </c>
      <c r="D169" s="21">
        <v>587.5</v>
      </c>
      <c r="E169" s="21">
        <v>2916.9</v>
      </c>
      <c r="F169" s="24">
        <v>5202.1099999999997</v>
      </c>
      <c r="G169" s="21">
        <v>497.9</v>
      </c>
      <c r="H169" s="24">
        <v>86.15</v>
      </c>
      <c r="I169" s="21">
        <v>223.8</v>
      </c>
      <c r="J169" s="21">
        <v>895.8</v>
      </c>
      <c r="K169" s="21">
        <v>718.6</v>
      </c>
      <c r="M169">
        <f>(E169/Quarterly!F169)</f>
        <v>0.56071478688455267</v>
      </c>
      <c r="N169">
        <f t="shared" si="2"/>
        <v>60.384329657573993</v>
      </c>
    </row>
    <row r="170" spans="1:14">
      <c r="A170" s="1">
        <v>29587</v>
      </c>
      <c r="B170" s="24">
        <v>58.075000000000003</v>
      </c>
      <c r="C170" s="21">
        <v>77.7</v>
      </c>
      <c r="D170" s="21">
        <v>610.1</v>
      </c>
      <c r="E170" s="21">
        <v>3052.7</v>
      </c>
      <c r="F170" s="24">
        <v>5307.5439999999999</v>
      </c>
      <c r="G170" s="21">
        <v>563.1</v>
      </c>
      <c r="H170" s="24">
        <v>86.625</v>
      </c>
      <c r="I170" s="21">
        <v>233.5</v>
      </c>
      <c r="J170" s="21">
        <v>914.5</v>
      </c>
      <c r="K170" s="21">
        <v>745.8</v>
      </c>
      <c r="M170">
        <f>(E170/Quarterly!F170)</f>
        <v>0.57516244801738803</v>
      </c>
      <c r="N170">
        <f t="shared" si="2"/>
        <v>61.270349206349202</v>
      </c>
    </row>
    <row r="171" spans="1:14">
      <c r="A171" s="1">
        <v>29677</v>
      </c>
      <c r="B171" s="24">
        <v>59.085000000000001</v>
      </c>
      <c r="C171" s="21">
        <v>77.599999999999994</v>
      </c>
      <c r="D171" s="21">
        <v>622.5</v>
      </c>
      <c r="E171" s="21">
        <v>3085.9</v>
      </c>
      <c r="F171" s="24">
        <v>5266.1170000000002</v>
      </c>
      <c r="G171" s="21">
        <v>551.4</v>
      </c>
      <c r="H171" s="24">
        <v>86.656000000000006</v>
      </c>
      <c r="I171" s="21">
        <v>228.3</v>
      </c>
      <c r="J171" s="21">
        <v>941</v>
      </c>
      <c r="K171" s="21">
        <v>756.2</v>
      </c>
      <c r="M171">
        <f>(E171/Quarterly!F171)</f>
        <v>0.58599153797760284</v>
      </c>
      <c r="N171">
        <f t="shared" si="2"/>
        <v>60.770367891432791</v>
      </c>
    </row>
    <row r="172" spans="1:14">
      <c r="A172" s="1">
        <v>29768</v>
      </c>
      <c r="B172" s="24">
        <v>60.4</v>
      </c>
      <c r="C172" s="21">
        <v>77</v>
      </c>
      <c r="D172" s="21">
        <v>628.4</v>
      </c>
      <c r="E172" s="21">
        <v>3178.7</v>
      </c>
      <c r="F172" s="24">
        <v>5329.8289999999997</v>
      </c>
      <c r="G172" s="21">
        <v>592.79999999999995</v>
      </c>
      <c r="H172" s="24">
        <v>86.626000000000005</v>
      </c>
      <c r="I172" s="21">
        <v>239.2</v>
      </c>
      <c r="J172" s="21">
        <v>962.6</v>
      </c>
      <c r="K172" s="21">
        <v>763.2</v>
      </c>
      <c r="M172">
        <f>(E172/Quarterly!F172)</f>
        <v>0.59639812084027466</v>
      </c>
      <c r="N172">
        <f t="shared" si="2"/>
        <v>61.526897236395534</v>
      </c>
    </row>
    <row r="173" spans="1:14">
      <c r="A173" s="1">
        <v>29860</v>
      </c>
      <c r="B173" s="24">
        <v>61.292000000000002</v>
      </c>
      <c r="C173" s="21">
        <v>74.3</v>
      </c>
      <c r="D173" s="21">
        <v>649</v>
      </c>
      <c r="E173" s="21">
        <v>3196.4</v>
      </c>
      <c r="F173" s="24">
        <v>5263.3680000000004</v>
      </c>
      <c r="G173" s="21">
        <v>582.20000000000005</v>
      </c>
      <c r="H173" s="24">
        <v>86.292000000000002</v>
      </c>
      <c r="I173" s="21">
        <v>224.3</v>
      </c>
      <c r="J173" s="21">
        <v>985.2</v>
      </c>
      <c r="K173" s="21">
        <v>770.4</v>
      </c>
      <c r="M173">
        <f>(E173/Quarterly!F173)</f>
        <v>0.60729175691306403</v>
      </c>
      <c r="N173">
        <f t="shared" si="2"/>
        <v>60.994854679460438</v>
      </c>
    </row>
    <row r="174" spans="1:14">
      <c r="A174" s="1">
        <v>29952</v>
      </c>
      <c r="B174" s="24">
        <v>62.860999999999997</v>
      </c>
      <c r="C174" s="21">
        <v>72</v>
      </c>
      <c r="D174" s="21">
        <v>658.6</v>
      </c>
      <c r="E174" s="21">
        <v>3186.8</v>
      </c>
      <c r="F174" s="24">
        <v>5177.0770000000002</v>
      </c>
      <c r="G174" s="21">
        <v>526.4</v>
      </c>
      <c r="H174" s="24">
        <v>84.903000000000006</v>
      </c>
      <c r="I174" s="21">
        <v>234</v>
      </c>
      <c r="J174" s="21">
        <v>1008</v>
      </c>
      <c r="K174" s="21">
        <v>776.1</v>
      </c>
      <c r="M174">
        <f>(E174/Quarterly!F174)</f>
        <v>0.61555970676117044</v>
      </c>
      <c r="N174">
        <f t="shared" si="2"/>
        <v>60.976373037466281</v>
      </c>
    </row>
    <row r="175" spans="1:14">
      <c r="A175" s="1">
        <v>30042</v>
      </c>
      <c r="B175" s="24">
        <v>63.384999999999998</v>
      </c>
      <c r="C175" s="21">
        <v>71.2</v>
      </c>
      <c r="D175" s="21">
        <v>671.9</v>
      </c>
      <c r="E175" s="21">
        <v>3242.7</v>
      </c>
      <c r="F175" s="24">
        <v>5204.8590000000004</v>
      </c>
      <c r="G175" s="21">
        <v>530.79999999999995</v>
      </c>
      <c r="H175" s="24">
        <v>85.231999999999999</v>
      </c>
      <c r="I175" s="21">
        <v>236.6</v>
      </c>
      <c r="J175" s="21">
        <v>1029.3</v>
      </c>
      <c r="K175" s="21">
        <v>778.6</v>
      </c>
      <c r="M175">
        <f>(E175/Quarterly!F175)</f>
        <v>0.62301399519180045</v>
      </c>
      <c r="N175">
        <f t="shared" si="2"/>
        <v>61.066958419373009</v>
      </c>
    </row>
    <row r="176" spans="1:14">
      <c r="A176" s="1">
        <v>30133</v>
      </c>
      <c r="B176" s="24">
        <v>64.358000000000004</v>
      </c>
      <c r="C176" s="21">
        <v>70.099999999999994</v>
      </c>
      <c r="D176" s="21">
        <v>684.7</v>
      </c>
      <c r="E176" s="21">
        <v>3276.2</v>
      </c>
      <c r="F176" s="24">
        <v>5185.2250000000004</v>
      </c>
      <c r="G176" s="21">
        <v>528.70000000000005</v>
      </c>
      <c r="H176" s="24">
        <v>84.628</v>
      </c>
      <c r="I176" s="21">
        <v>239.1</v>
      </c>
      <c r="J176" s="21">
        <v>1060.3</v>
      </c>
      <c r="K176" s="21">
        <v>793</v>
      </c>
      <c r="M176">
        <f>(E176/Quarterly!F176)</f>
        <v>0.63183371984822256</v>
      </c>
      <c r="N176">
        <f t="shared" si="2"/>
        <v>61.270796899371369</v>
      </c>
    </row>
    <row r="177" spans="1:14">
      <c r="A177" s="1">
        <v>30225</v>
      </c>
      <c r="B177" s="24">
        <v>65.200999999999993</v>
      </c>
      <c r="C177" s="21">
        <v>68.2</v>
      </c>
      <c r="D177" s="21">
        <v>706.8</v>
      </c>
      <c r="E177" s="21">
        <v>3314.4</v>
      </c>
      <c r="F177" s="24">
        <v>5189.8389999999999</v>
      </c>
      <c r="G177" s="21">
        <v>483</v>
      </c>
      <c r="H177" s="24">
        <v>83.863</v>
      </c>
      <c r="I177" s="21">
        <v>251.2</v>
      </c>
      <c r="J177" s="21">
        <v>1100.3</v>
      </c>
      <c r="K177" s="21">
        <v>802.7</v>
      </c>
      <c r="M177">
        <f>(E177/Quarterly!F177)</f>
        <v>0.63863252790693514</v>
      </c>
      <c r="N177">
        <f t="shared" si="2"/>
        <v>61.884728664607749</v>
      </c>
    </row>
    <row r="178" spans="1:14">
      <c r="A178" s="1">
        <v>30317</v>
      </c>
      <c r="B178" s="24">
        <v>65.846999999999994</v>
      </c>
      <c r="C178" s="21">
        <v>69.599999999999994</v>
      </c>
      <c r="D178" s="21">
        <v>716.7</v>
      </c>
      <c r="E178" s="21">
        <v>3382.9</v>
      </c>
      <c r="F178" s="24">
        <v>5253.8450000000003</v>
      </c>
      <c r="G178" s="21">
        <v>496.6</v>
      </c>
      <c r="H178" s="24">
        <v>84.353999999999999</v>
      </c>
      <c r="I178" s="21">
        <v>255.3</v>
      </c>
      <c r="J178" s="21">
        <v>1132.5</v>
      </c>
      <c r="K178" s="21">
        <v>806.3</v>
      </c>
      <c r="M178">
        <f>(E178/Quarterly!F178)</f>
        <v>0.64389033174751065</v>
      </c>
      <c r="N178">
        <f t="shared" si="2"/>
        <v>62.28329421248548</v>
      </c>
    </row>
    <row r="179" spans="1:14">
      <c r="A179" s="1">
        <v>30407</v>
      </c>
      <c r="B179" s="24">
        <v>66.397000000000006</v>
      </c>
      <c r="C179" s="21">
        <v>71.599999999999994</v>
      </c>
      <c r="D179" s="21">
        <v>729.1</v>
      </c>
      <c r="E179" s="21">
        <v>3484.1</v>
      </c>
      <c r="F179" s="24">
        <v>5372.3360000000002</v>
      </c>
      <c r="G179" s="21">
        <v>542.20000000000005</v>
      </c>
      <c r="H179" s="24">
        <v>85.296000000000006</v>
      </c>
      <c r="I179" s="21">
        <v>275.5</v>
      </c>
      <c r="J179" s="21">
        <v>1158.7</v>
      </c>
      <c r="K179" s="21">
        <v>824</v>
      </c>
      <c r="M179">
        <f>(E179/Quarterly!F179)</f>
        <v>0.64852607878583912</v>
      </c>
      <c r="N179">
        <f t="shared" si="2"/>
        <v>62.984618270493336</v>
      </c>
    </row>
    <row r="180" spans="1:14">
      <c r="A180" s="1">
        <v>30498</v>
      </c>
      <c r="B180" s="24">
        <v>66.754999999999995</v>
      </c>
      <c r="C180" s="21">
        <v>74.3</v>
      </c>
      <c r="D180" s="21">
        <v>748.2</v>
      </c>
      <c r="E180" s="21">
        <v>3589.3</v>
      </c>
      <c r="F180" s="24">
        <v>5478.36</v>
      </c>
      <c r="G180" s="21">
        <v>577.70000000000005</v>
      </c>
      <c r="H180" s="24">
        <v>86.974000000000004</v>
      </c>
      <c r="I180" s="21">
        <v>287.89999999999998</v>
      </c>
      <c r="J180" s="21">
        <v>1198.4000000000001</v>
      </c>
      <c r="K180" s="21">
        <v>842.3</v>
      </c>
      <c r="M180">
        <f>(E180/Quarterly!F180)</f>
        <v>0.65517782694090942</v>
      </c>
      <c r="N180">
        <f t="shared" si="2"/>
        <v>62.98847931565755</v>
      </c>
    </row>
    <row r="181" spans="1:14">
      <c r="A181" s="1">
        <v>30590</v>
      </c>
      <c r="B181" s="24">
        <v>67.486000000000004</v>
      </c>
      <c r="C181" s="21">
        <v>76.400000000000006</v>
      </c>
      <c r="D181" s="21">
        <v>739.8</v>
      </c>
      <c r="E181" s="21">
        <v>3690.4</v>
      </c>
      <c r="F181" s="24">
        <v>5590.4690000000001</v>
      </c>
      <c r="G181" s="21">
        <v>640.70000000000005</v>
      </c>
      <c r="H181" s="24">
        <v>88.600999999999999</v>
      </c>
      <c r="I181" s="21">
        <v>304.5</v>
      </c>
      <c r="J181" s="21">
        <v>1224.8</v>
      </c>
      <c r="K181" s="21">
        <v>852.1</v>
      </c>
      <c r="M181">
        <f>(E181/Quarterly!F181)</f>
        <v>0.6601235066324489</v>
      </c>
      <c r="N181">
        <f t="shared" si="2"/>
        <v>63.097132086545301</v>
      </c>
    </row>
    <row r="182" spans="1:14">
      <c r="A182" s="1">
        <v>30682</v>
      </c>
      <c r="B182" s="24">
        <v>68.334999999999994</v>
      </c>
      <c r="C182" s="21">
        <v>78.5</v>
      </c>
      <c r="D182" s="21">
        <v>767.4</v>
      </c>
      <c r="E182" s="21">
        <v>3809.6</v>
      </c>
      <c r="F182" s="24">
        <v>5699.83</v>
      </c>
      <c r="G182" s="21">
        <v>709.7</v>
      </c>
      <c r="H182" s="24">
        <v>90.301000000000002</v>
      </c>
      <c r="I182" s="21">
        <v>316.3</v>
      </c>
      <c r="J182" s="21">
        <v>1244.9000000000001</v>
      </c>
      <c r="K182" s="21">
        <v>866.4</v>
      </c>
      <c r="M182">
        <f>(E182/Quarterly!F182)</f>
        <v>0.6683708110592772</v>
      </c>
      <c r="N182">
        <f t="shared" si="2"/>
        <v>63.120341967420067</v>
      </c>
    </row>
    <row r="183" spans="1:14">
      <c r="A183" s="1">
        <v>30773</v>
      </c>
      <c r="B183" s="24">
        <v>69.007000000000005</v>
      </c>
      <c r="C183" s="21">
        <v>79.2</v>
      </c>
      <c r="D183" s="21">
        <v>791.5</v>
      </c>
      <c r="E183" s="21">
        <v>3908.6</v>
      </c>
      <c r="F183" s="24">
        <v>5797.902</v>
      </c>
      <c r="G183" s="21">
        <v>735.1</v>
      </c>
      <c r="H183" s="24">
        <v>91.5</v>
      </c>
      <c r="I183" s="21">
        <v>325.7</v>
      </c>
      <c r="J183" s="21">
        <v>1276.9000000000001</v>
      </c>
      <c r="K183" s="21">
        <v>883.8</v>
      </c>
      <c r="M183">
        <f>(E183/Quarterly!F183)</f>
        <v>0.67414040458082936</v>
      </c>
      <c r="N183">
        <f t="shared" si="2"/>
        <v>63.365049180327873</v>
      </c>
    </row>
    <row r="184" spans="1:14">
      <c r="A184" s="1">
        <v>30864</v>
      </c>
      <c r="B184" s="24">
        <v>69.956999999999994</v>
      </c>
      <c r="C184" s="21">
        <v>79.400000000000006</v>
      </c>
      <c r="D184" s="21">
        <v>803.6</v>
      </c>
      <c r="E184" s="21">
        <v>3978.2</v>
      </c>
      <c r="F184" s="24">
        <v>5854.2510000000002</v>
      </c>
      <c r="G184" s="21">
        <v>753.5</v>
      </c>
      <c r="H184" s="24">
        <v>91.918999999999997</v>
      </c>
      <c r="I184" s="21">
        <v>326.3</v>
      </c>
      <c r="J184" s="21">
        <v>1308.9000000000001</v>
      </c>
      <c r="K184" s="21">
        <v>889.7</v>
      </c>
      <c r="M184">
        <f>(E184/Quarterly!F184)</f>
        <v>0.67954038868507682</v>
      </c>
      <c r="N184">
        <f t="shared" si="2"/>
        <v>63.689237263242639</v>
      </c>
    </row>
    <row r="185" spans="1:14">
      <c r="A185" s="1">
        <v>30956</v>
      </c>
      <c r="B185" s="24">
        <v>70.492000000000004</v>
      </c>
      <c r="C185" s="21">
        <v>79.2</v>
      </c>
      <c r="D185" s="21">
        <v>825.5</v>
      </c>
      <c r="E185" s="21">
        <v>4036.3</v>
      </c>
      <c r="F185" s="24">
        <v>5902.3540000000003</v>
      </c>
      <c r="G185" s="21">
        <v>744.3</v>
      </c>
      <c r="H185" s="24">
        <v>92.525999999999996</v>
      </c>
      <c r="I185" s="21">
        <v>337.7</v>
      </c>
      <c r="J185" s="21">
        <v>1338</v>
      </c>
      <c r="K185" s="21">
        <v>898.7</v>
      </c>
      <c r="M185">
        <f>(E185/Quarterly!F185)</f>
        <v>0.68384580118373106</v>
      </c>
      <c r="N185">
        <f t="shared" si="2"/>
        <v>63.7913019043296</v>
      </c>
    </row>
    <row r="186" spans="1:14">
      <c r="A186" s="1">
        <v>31048</v>
      </c>
      <c r="B186" s="24">
        <v>71.370999999999995</v>
      </c>
      <c r="C186" s="21">
        <v>78.400000000000006</v>
      </c>
      <c r="D186" s="21">
        <v>845.7</v>
      </c>
      <c r="E186" s="21">
        <v>4119.5</v>
      </c>
      <c r="F186" s="24">
        <v>5956.9369999999999</v>
      </c>
      <c r="G186" s="21">
        <v>720</v>
      </c>
      <c r="H186" s="24">
        <v>93.283000000000001</v>
      </c>
      <c r="I186" s="21">
        <v>351.7</v>
      </c>
      <c r="J186" s="21">
        <v>1383.6</v>
      </c>
      <c r="K186" s="21">
        <v>910.5</v>
      </c>
      <c r="M186">
        <f>(E186/Quarterly!F186)</f>
        <v>0.69154667910706458</v>
      </c>
      <c r="N186">
        <f t="shared" si="2"/>
        <v>63.858763118681857</v>
      </c>
    </row>
    <row r="187" spans="1:14">
      <c r="A187" s="1">
        <v>31138</v>
      </c>
      <c r="B187" s="24">
        <v>71.935000000000002</v>
      </c>
      <c r="C187" s="21">
        <v>77.900000000000006</v>
      </c>
      <c r="D187" s="21">
        <v>868.5</v>
      </c>
      <c r="E187" s="21">
        <v>4178.3999999999996</v>
      </c>
      <c r="F187" s="24">
        <v>6007.7889999999998</v>
      </c>
      <c r="G187" s="21">
        <v>735.3</v>
      </c>
      <c r="H187" s="24">
        <v>93.887</v>
      </c>
      <c r="I187" s="21">
        <v>356.6</v>
      </c>
      <c r="J187" s="21">
        <v>1409.3</v>
      </c>
      <c r="K187" s="21">
        <v>924.1</v>
      </c>
      <c r="M187">
        <f>(E187/Quarterly!F187)</f>
        <v>0.69549712881061565</v>
      </c>
      <c r="N187">
        <f t="shared" si="2"/>
        <v>63.989572571282494</v>
      </c>
    </row>
    <row r="188" spans="1:14">
      <c r="A188" s="1">
        <v>31229</v>
      </c>
      <c r="B188" s="24">
        <v>72.944000000000003</v>
      </c>
      <c r="C188" s="21">
        <v>77.3</v>
      </c>
      <c r="D188" s="21">
        <v>894</v>
      </c>
      <c r="E188" s="21">
        <v>4261.3</v>
      </c>
      <c r="F188" s="24">
        <v>6101.7370000000001</v>
      </c>
      <c r="G188" s="21">
        <v>727.2</v>
      </c>
      <c r="H188" s="24">
        <v>94.141999999999996</v>
      </c>
      <c r="I188" s="21">
        <v>379.5</v>
      </c>
      <c r="J188" s="21">
        <v>1446.5</v>
      </c>
      <c r="K188" s="21">
        <v>932.7</v>
      </c>
      <c r="M188">
        <f>(E188/Quarterly!F188)</f>
        <v>0.69837490537530544</v>
      </c>
      <c r="N188">
        <f t="shared" si="2"/>
        <v>64.814184954642997</v>
      </c>
    </row>
    <row r="189" spans="1:14">
      <c r="A189" s="1">
        <v>31321</v>
      </c>
      <c r="B189" s="24">
        <v>74.221000000000004</v>
      </c>
      <c r="C189" s="21">
        <v>77.400000000000006</v>
      </c>
      <c r="D189" s="21">
        <v>907.8</v>
      </c>
      <c r="E189" s="21">
        <v>4321.8</v>
      </c>
      <c r="F189" s="24">
        <v>6148.5640000000003</v>
      </c>
      <c r="G189" s="21">
        <v>762.2</v>
      </c>
      <c r="H189" s="24">
        <v>94.587000000000003</v>
      </c>
      <c r="I189" s="21">
        <v>366.2</v>
      </c>
      <c r="J189" s="21">
        <v>1473</v>
      </c>
      <c r="K189" s="21">
        <v>947.4</v>
      </c>
      <c r="M189">
        <f>(E189/Quarterly!F189)</f>
        <v>0.70289583063622663</v>
      </c>
      <c r="N189">
        <f t="shared" si="2"/>
        <v>65.00432406144607</v>
      </c>
    </row>
    <row r="190" spans="1:14">
      <c r="A190" s="1">
        <v>31413</v>
      </c>
      <c r="B190" s="24">
        <v>75.225999999999999</v>
      </c>
      <c r="C190" s="21">
        <v>78</v>
      </c>
      <c r="D190" s="21">
        <v>919.2</v>
      </c>
      <c r="E190" s="21">
        <v>4385.6000000000004</v>
      </c>
      <c r="F190" s="24">
        <v>6207.3680000000004</v>
      </c>
      <c r="G190" s="21">
        <v>763.8</v>
      </c>
      <c r="H190" s="24">
        <v>94.451999999999998</v>
      </c>
      <c r="I190" s="21">
        <v>373.8</v>
      </c>
      <c r="J190" s="21">
        <v>1499.2</v>
      </c>
      <c r="K190" s="21">
        <v>957.2</v>
      </c>
      <c r="M190">
        <f>(E190/Quarterly!F190)</f>
        <v>0.70651522513245546</v>
      </c>
      <c r="N190">
        <f t="shared" si="2"/>
        <v>65.719815355948001</v>
      </c>
    </row>
    <row r="191" spans="1:14">
      <c r="A191" s="1">
        <v>31503</v>
      </c>
      <c r="B191" s="24">
        <v>75.861999999999995</v>
      </c>
      <c r="C191" s="21">
        <v>77.599999999999994</v>
      </c>
      <c r="D191" s="21">
        <v>940.7</v>
      </c>
      <c r="E191" s="21">
        <v>4425.7</v>
      </c>
      <c r="F191" s="24">
        <v>6232.0079999999998</v>
      </c>
      <c r="G191" s="21">
        <v>753</v>
      </c>
      <c r="H191" s="24">
        <v>94.23</v>
      </c>
      <c r="I191" s="21">
        <v>388.8</v>
      </c>
      <c r="J191" s="21">
        <v>1522.5</v>
      </c>
      <c r="K191" s="21">
        <v>950.6</v>
      </c>
      <c r="M191">
        <f>(E191/Quarterly!F191)</f>
        <v>0.71015634126271976</v>
      </c>
      <c r="N191">
        <f t="shared" si="2"/>
        <v>66.136134988857052</v>
      </c>
    </row>
    <row r="192" spans="1:14">
      <c r="A192" s="1">
        <v>31594</v>
      </c>
      <c r="B192" s="24">
        <v>76.602999999999994</v>
      </c>
      <c r="C192" s="21">
        <v>77.8</v>
      </c>
      <c r="D192" s="21">
        <v>967.4</v>
      </c>
      <c r="E192" s="21">
        <v>4493.8999999999996</v>
      </c>
      <c r="F192" s="24">
        <v>6291.6949999999997</v>
      </c>
      <c r="G192" s="21">
        <v>732.5</v>
      </c>
      <c r="H192" s="24">
        <v>94.706000000000003</v>
      </c>
      <c r="I192" s="21">
        <v>426.8</v>
      </c>
      <c r="J192" s="21">
        <v>1549.8</v>
      </c>
      <c r="K192" s="21">
        <v>956.9</v>
      </c>
      <c r="M192">
        <f>(E192/Quarterly!F192)</f>
        <v>0.71425903512487487</v>
      </c>
      <c r="N192">
        <f t="shared" si="2"/>
        <v>66.433964057187495</v>
      </c>
    </row>
    <row r="193" spans="1:14">
      <c r="A193" s="1">
        <v>31686</v>
      </c>
      <c r="B193" s="24">
        <v>77.876000000000005</v>
      </c>
      <c r="C193" s="21">
        <v>78.400000000000006</v>
      </c>
      <c r="D193" s="21">
        <v>970</v>
      </c>
      <c r="E193" s="21">
        <v>4546.1000000000004</v>
      </c>
      <c r="F193" s="24">
        <v>6323.4040000000005</v>
      </c>
      <c r="G193" s="21">
        <v>736.7</v>
      </c>
      <c r="H193" s="24">
        <v>95.424999999999997</v>
      </c>
      <c r="I193" s="21">
        <v>422.5</v>
      </c>
      <c r="J193" s="21">
        <v>1581.6</v>
      </c>
      <c r="K193" s="21">
        <v>969.1</v>
      </c>
      <c r="M193">
        <f>(E193/Quarterly!F193)</f>
        <v>0.71893239780346152</v>
      </c>
      <c r="N193">
        <f t="shared" si="2"/>
        <v>66.2656955724391</v>
      </c>
    </row>
    <row r="194" spans="1:14">
      <c r="A194" s="1">
        <v>31778</v>
      </c>
      <c r="B194" s="24">
        <v>77.995999999999995</v>
      </c>
      <c r="C194" s="21">
        <v>79</v>
      </c>
      <c r="D194" s="21">
        <v>982.1</v>
      </c>
      <c r="E194" s="21">
        <v>4613.8</v>
      </c>
      <c r="F194" s="24">
        <v>6365.0280000000002</v>
      </c>
      <c r="G194" s="21">
        <v>765</v>
      </c>
      <c r="H194" s="24">
        <v>96.567999999999998</v>
      </c>
      <c r="I194" s="21">
        <v>398.9</v>
      </c>
      <c r="J194" s="21">
        <v>1616.8</v>
      </c>
      <c r="K194" s="21">
        <v>992.3</v>
      </c>
      <c r="M194">
        <f>(E194/Quarterly!F194)</f>
        <v>0.72486719618515427</v>
      </c>
      <c r="N194">
        <f t="shared" si="2"/>
        <v>65.91239333940851</v>
      </c>
    </row>
    <row r="195" spans="1:14">
      <c r="A195" s="1">
        <v>31868</v>
      </c>
      <c r="B195" s="24">
        <v>78.745999999999995</v>
      </c>
      <c r="C195" s="21">
        <v>79.8</v>
      </c>
      <c r="D195" s="21">
        <v>994.6</v>
      </c>
      <c r="E195" s="21">
        <v>4690</v>
      </c>
      <c r="F195" s="24">
        <v>6435.0230000000001</v>
      </c>
      <c r="G195" s="21">
        <v>767.6</v>
      </c>
      <c r="H195" s="24">
        <v>97.119</v>
      </c>
      <c r="I195" s="21">
        <v>419.1</v>
      </c>
      <c r="J195" s="21">
        <v>1645</v>
      </c>
      <c r="K195" s="21">
        <v>1011.3</v>
      </c>
      <c r="M195">
        <f>(E195/Quarterly!F195)</f>
        <v>0.72882412386094031</v>
      </c>
      <c r="N195">
        <f t="shared" ref="N195:N258" si="3">F195/H195</f>
        <v>66.259156292795439</v>
      </c>
    </row>
    <row r="196" spans="1:14">
      <c r="A196" s="1">
        <v>31959</v>
      </c>
      <c r="B196" s="24">
        <v>79.55</v>
      </c>
      <c r="C196" s="21">
        <v>80.599999999999994</v>
      </c>
      <c r="D196" s="21">
        <v>1002.7</v>
      </c>
      <c r="E196" s="21">
        <v>4767.8</v>
      </c>
      <c r="F196" s="24">
        <v>6493.4340000000002</v>
      </c>
      <c r="G196" s="21">
        <v>769.5</v>
      </c>
      <c r="H196" s="24">
        <v>97.796999999999997</v>
      </c>
      <c r="I196" s="21">
        <v>439.9</v>
      </c>
      <c r="J196" s="21">
        <v>1679</v>
      </c>
      <c r="K196" s="21">
        <v>1022.7</v>
      </c>
      <c r="M196">
        <f>(E196/Quarterly!F196)</f>
        <v>0.73424939716026993</v>
      </c>
      <c r="N196">
        <f t="shared" si="3"/>
        <v>66.39706739470536</v>
      </c>
    </row>
    <row r="197" spans="1:14">
      <c r="A197" s="1">
        <v>32051</v>
      </c>
      <c r="B197" s="24">
        <v>80.537000000000006</v>
      </c>
      <c r="C197" s="21">
        <v>82.5</v>
      </c>
      <c r="D197" s="21">
        <v>1018.4</v>
      </c>
      <c r="E197" s="21">
        <v>4886.3</v>
      </c>
      <c r="F197" s="24">
        <v>6606.82</v>
      </c>
      <c r="G197" s="21">
        <v>837.8</v>
      </c>
      <c r="H197" s="24">
        <v>98.805999999999997</v>
      </c>
      <c r="I197" s="21">
        <v>428.7</v>
      </c>
      <c r="J197" s="21">
        <v>1712.5</v>
      </c>
      <c r="K197" s="21">
        <v>1034.8</v>
      </c>
      <c r="M197">
        <f>(E197/Quarterly!F197)</f>
        <v>0.7395842477924327</v>
      </c>
      <c r="N197">
        <f t="shared" si="3"/>
        <v>66.866587049369471</v>
      </c>
    </row>
    <row r="198" spans="1:14">
      <c r="A198" s="1">
        <v>32143</v>
      </c>
      <c r="B198" s="24">
        <v>81.813999999999993</v>
      </c>
      <c r="C198" s="21">
        <v>82.8</v>
      </c>
      <c r="D198" s="21">
        <v>1022.2</v>
      </c>
      <c r="E198" s="21">
        <v>4951.8999999999996</v>
      </c>
      <c r="F198" s="24">
        <v>6639.1180000000004</v>
      </c>
      <c r="G198" s="21">
        <v>797.6</v>
      </c>
      <c r="H198" s="24">
        <v>98.894000000000005</v>
      </c>
      <c r="I198" s="21">
        <v>449.3</v>
      </c>
      <c r="J198" s="21">
        <v>1758.6</v>
      </c>
      <c r="K198" s="21">
        <v>1048.9000000000001</v>
      </c>
      <c r="M198">
        <f>(E198/Quarterly!F198)</f>
        <v>0.74586714681076605</v>
      </c>
      <c r="N198">
        <f t="shared" si="3"/>
        <v>67.13367848403341</v>
      </c>
    </row>
    <row r="199" spans="1:14">
      <c r="A199" s="1">
        <v>32234</v>
      </c>
      <c r="B199" s="24">
        <v>82.739000000000004</v>
      </c>
      <c r="C199" s="21">
        <v>83.6</v>
      </c>
      <c r="D199" s="21">
        <v>1033.5</v>
      </c>
      <c r="E199" s="21">
        <v>5062.8</v>
      </c>
      <c r="F199" s="24">
        <v>6723.5439999999999</v>
      </c>
      <c r="G199" s="21">
        <v>820.4</v>
      </c>
      <c r="H199" s="24">
        <v>100.30800000000001</v>
      </c>
      <c r="I199" s="21">
        <v>451.8</v>
      </c>
      <c r="J199" s="21">
        <v>1793.6</v>
      </c>
      <c r="K199" s="21">
        <v>1071</v>
      </c>
      <c r="M199">
        <f>(E199/Quarterly!F199)</f>
        <v>0.75299574153154947</v>
      </c>
      <c r="N199">
        <f t="shared" si="3"/>
        <v>67.028990708617457</v>
      </c>
    </row>
    <row r="200" spans="1:14">
      <c r="A200" s="1">
        <v>32325</v>
      </c>
      <c r="B200" s="24">
        <v>83.68</v>
      </c>
      <c r="C200" s="21">
        <v>83.8</v>
      </c>
      <c r="D200" s="21">
        <v>1037.4000000000001</v>
      </c>
      <c r="E200" s="21">
        <v>5146.6000000000004</v>
      </c>
      <c r="F200" s="24">
        <v>6759.3760000000002</v>
      </c>
      <c r="G200" s="21">
        <v>825.7</v>
      </c>
      <c r="H200" s="24">
        <v>100.58199999999999</v>
      </c>
      <c r="I200" s="21">
        <v>448.9</v>
      </c>
      <c r="J200" s="21">
        <v>1838.9</v>
      </c>
      <c r="K200" s="21">
        <v>1096.3</v>
      </c>
      <c r="M200">
        <f>(E200/Quarterly!F200)</f>
        <v>0.76140164417543876</v>
      </c>
      <c r="N200">
        <f t="shared" si="3"/>
        <v>67.202640631524531</v>
      </c>
    </row>
    <row r="201" spans="1:14">
      <c r="A201" s="1">
        <v>32417</v>
      </c>
      <c r="B201" s="24">
        <v>84.188999999999993</v>
      </c>
      <c r="C201" s="21">
        <v>84.6</v>
      </c>
      <c r="D201" s="21">
        <v>1062.9000000000001</v>
      </c>
      <c r="E201" s="21">
        <v>5253.7</v>
      </c>
      <c r="F201" s="24">
        <v>6848.6120000000001</v>
      </c>
      <c r="G201" s="21">
        <v>842.6</v>
      </c>
      <c r="H201" s="24">
        <v>101.69799999999999</v>
      </c>
      <c r="I201" s="21">
        <v>464.4</v>
      </c>
      <c r="J201" s="21">
        <v>1875.1</v>
      </c>
      <c r="K201" s="21">
        <v>1117.7</v>
      </c>
      <c r="M201">
        <f>(E201/Quarterly!F201)</f>
        <v>0.76711894322528418</v>
      </c>
      <c r="N201">
        <f t="shared" si="3"/>
        <v>67.342641939861167</v>
      </c>
    </row>
    <row r="202" spans="1:14">
      <c r="A202" s="1">
        <v>32509</v>
      </c>
      <c r="B202" s="24">
        <v>84.462999999999994</v>
      </c>
      <c r="C202" s="21">
        <v>84.6</v>
      </c>
      <c r="D202" s="21">
        <v>1070</v>
      </c>
      <c r="E202" s="21">
        <v>5367.1</v>
      </c>
      <c r="F202" s="24">
        <v>6918.116</v>
      </c>
      <c r="G202" s="21">
        <v>884.1</v>
      </c>
      <c r="H202" s="24">
        <v>102.69799999999999</v>
      </c>
      <c r="I202" s="21">
        <v>464</v>
      </c>
      <c r="J202" s="21">
        <v>1912.2</v>
      </c>
      <c r="K202" s="21">
        <v>1135.0999999999999</v>
      </c>
      <c r="M202">
        <f>(E202/Quarterly!F202)</f>
        <v>0.77580370147016908</v>
      </c>
      <c r="N202">
        <f t="shared" si="3"/>
        <v>67.363687705700215</v>
      </c>
    </row>
    <row r="203" spans="1:14">
      <c r="A203" s="1">
        <v>32599</v>
      </c>
      <c r="B203" s="24">
        <v>84.683999999999997</v>
      </c>
      <c r="C203" s="21">
        <v>83.4</v>
      </c>
      <c r="D203" s="21">
        <v>1093.5999999999999</v>
      </c>
      <c r="E203" s="21">
        <v>5454.1</v>
      </c>
      <c r="F203" s="24">
        <v>6963.4709999999995</v>
      </c>
      <c r="G203" s="21">
        <v>878.2</v>
      </c>
      <c r="H203" s="24">
        <v>103.108</v>
      </c>
      <c r="I203" s="21">
        <v>471.1</v>
      </c>
      <c r="J203" s="21">
        <v>1940.7</v>
      </c>
      <c r="K203" s="21">
        <v>1162.2</v>
      </c>
      <c r="M203">
        <f>(E203/Quarterly!F203)</f>
        <v>0.78324444806332949</v>
      </c>
      <c r="N203">
        <f t="shared" si="3"/>
        <v>67.53570043061643</v>
      </c>
    </row>
    <row r="204" spans="1:14">
      <c r="A204" s="1">
        <v>32690</v>
      </c>
      <c r="B204" s="24">
        <v>85.373999999999995</v>
      </c>
      <c r="C204" s="21">
        <v>82.2</v>
      </c>
      <c r="D204" s="21">
        <v>1109.9000000000001</v>
      </c>
      <c r="E204" s="21">
        <v>5531.9</v>
      </c>
      <c r="F204" s="24">
        <v>7013.1440000000002</v>
      </c>
      <c r="G204" s="21">
        <v>870.3</v>
      </c>
      <c r="H204" s="24">
        <v>103.34</v>
      </c>
      <c r="I204" s="21">
        <v>483</v>
      </c>
      <c r="J204" s="21">
        <v>1972.3</v>
      </c>
      <c r="K204" s="21">
        <v>1175.5999999999999</v>
      </c>
      <c r="M204">
        <f>(E204/Quarterly!F204)</f>
        <v>0.78879030574589648</v>
      </c>
      <c r="N204">
        <f t="shared" si="3"/>
        <v>67.864757112444352</v>
      </c>
    </row>
    <row r="205" spans="1:14">
      <c r="A205" s="1">
        <v>32782</v>
      </c>
      <c r="B205" s="24">
        <v>86.489000000000004</v>
      </c>
      <c r="C205" s="21">
        <v>81.8</v>
      </c>
      <c r="D205" s="21">
        <v>1122.7</v>
      </c>
      <c r="E205" s="21">
        <v>5584.3</v>
      </c>
      <c r="F205" s="24">
        <v>7030.9129999999996</v>
      </c>
      <c r="G205" s="21">
        <v>867.3</v>
      </c>
      <c r="H205" s="24">
        <v>103.354</v>
      </c>
      <c r="I205" s="21">
        <v>468.9</v>
      </c>
      <c r="J205" s="21">
        <v>2014.9</v>
      </c>
      <c r="K205" s="21">
        <v>1194</v>
      </c>
      <c r="M205">
        <f>(E205/Quarterly!F205)</f>
        <v>0.79424962305748925</v>
      </c>
      <c r="N205">
        <f t="shared" si="3"/>
        <v>68.027488050776938</v>
      </c>
    </row>
    <row r="206" spans="1:14">
      <c r="A206" s="1">
        <v>32874</v>
      </c>
      <c r="B206" s="24">
        <v>88.138000000000005</v>
      </c>
      <c r="C206" s="21">
        <v>82.1</v>
      </c>
      <c r="D206" s="21">
        <v>1157.4000000000001</v>
      </c>
      <c r="E206" s="21">
        <v>5716.4</v>
      </c>
      <c r="F206" s="24">
        <v>7112.1</v>
      </c>
      <c r="G206" s="21">
        <v>880</v>
      </c>
      <c r="H206" s="24">
        <v>103.599</v>
      </c>
      <c r="I206" s="21">
        <v>492.4</v>
      </c>
      <c r="J206" s="21">
        <v>2045.8</v>
      </c>
      <c r="K206" s="21">
        <v>1224.4000000000001</v>
      </c>
      <c r="M206">
        <f>(E206/Quarterly!F206)</f>
        <v>0.80375697754531006</v>
      </c>
      <c r="N206">
        <f t="shared" si="3"/>
        <v>68.650276547070916</v>
      </c>
    </row>
    <row r="207" spans="1:14">
      <c r="A207" s="1">
        <v>32964</v>
      </c>
      <c r="B207" s="24">
        <v>90.022000000000006</v>
      </c>
      <c r="C207" s="21">
        <v>82.1</v>
      </c>
      <c r="D207" s="21">
        <v>1170.2</v>
      </c>
      <c r="E207" s="21">
        <v>5797.7</v>
      </c>
      <c r="F207" s="24">
        <v>7130.2610000000004</v>
      </c>
      <c r="G207" s="21">
        <v>882.5</v>
      </c>
      <c r="H207" s="24">
        <v>103.06100000000001</v>
      </c>
      <c r="I207" s="21">
        <v>475.6</v>
      </c>
      <c r="J207" s="21">
        <v>2104.3000000000002</v>
      </c>
      <c r="K207" s="21">
        <v>1236</v>
      </c>
      <c r="M207">
        <f>(E207/Quarterly!F207)</f>
        <v>0.81311189029405784</v>
      </c>
      <c r="N207">
        <f t="shared" si="3"/>
        <v>69.184861392767388</v>
      </c>
    </row>
    <row r="208" spans="1:14">
      <c r="A208" s="1">
        <v>33055</v>
      </c>
      <c r="B208" s="24">
        <v>91.397999999999996</v>
      </c>
      <c r="C208" s="21">
        <v>81.8</v>
      </c>
      <c r="D208" s="21">
        <v>1181.5</v>
      </c>
      <c r="E208" s="21">
        <v>5849.4</v>
      </c>
      <c r="F208" s="24">
        <v>7130.7520000000004</v>
      </c>
      <c r="G208" s="21">
        <v>866.8</v>
      </c>
      <c r="H208" s="24">
        <v>102.371</v>
      </c>
      <c r="I208" s="21">
        <v>470.6</v>
      </c>
      <c r="J208" s="21">
        <v>2146.4</v>
      </c>
      <c r="K208" s="21">
        <v>1262.5999999999999</v>
      </c>
      <c r="M208">
        <f>(E208/Quarterly!F208)</f>
        <v>0.8203061893051391</v>
      </c>
      <c r="N208">
        <f t="shared" si="3"/>
        <v>69.655976790301949</v>
      </c>
    </row>
    <row r="209" spans="1:14">
      <c r="A209" s="1">
        <v>33147</v>
      </c>
      <c r="B209" s="24">
        <v>92.182000000000002</v>
      </c>
      <c r="C209" s="21">
        <v>79.900000000000006</v>
      </c>
      <c r="D209" s="21">
        <v>1211.5</v>
      </c>
      <c r="E209" s="21">
        <v>5848.8</v>
      </c>
      <c r="F209" s="24">
        <v>7076.857</v>
      </c>
      <c r="G209" s="21">
        <v>814.6</v>
      </c>
      <c r="H209" s="24">
        <v>101.866</v>
      </c>
      <c r="I209" s="21">
        <v>458.2</v>
      </c>
      <c r="J209" s="21">
        <v>2167</v>
      </c>
      <c r="K209" s="21">
        <v>1276.5</v>
      </c>
      <c r="M209">
        <f>(E209/Quarterly!F209)</f>
        <v>0.82646858626647401</v>
      </c>
      <c r="N209">
        <f t="shared" si="3"/>
        <v>69.472218404570711</v>
      </c>
    </row>
    <row r="210" spans="1:14">
      <c r="A210" s="1">
        <v>33239</v>
      </c>
      <c r="B210" s="24">
        <v>92.947000000000003</v>
      </c>
      <c r="C210" s="21">
        <v>77.599999999999994</v>
      </c>
      <c r="D210" s="21">
        <v>1227.4000000000001</v>
      </c>
      <c r="E210" s="21">
        <v>5888</v>
      </c>
      <c r="F210" s="24">
        <v>7040.8280000000004</v>
      </c>
      <c r="G210" s="21">
        <v>787.9</v>
      </c>
      <c r="H210" s="24">
        <v>100.79300000000001</v>
      </c>
      <c r="I210" s="21">
        <v>448.8</v>
      </c>
      <c r="J210" s="21">
        <v>2192.1</v>
      </c>
      <c r="K210" s="21">
        <v>1273.3</v>
      </c>
      <c r="M210">
        <f>(E210/Quarterly!F210)</f>
        <v>0.83626528016307167</v>
      </c>
      <c r="N210">
        <f t="shared" si="3"/>
        <v>69.854335122478744</v>
      </c>
    </row>
    <row r="211" spans="1:14">
      <c r="A211" s="1">
        <v>33329</v>
      </c>
      <c r="B211" s="24">
        <v>94.67</v>
      </c>
      <c r="C211" s="21">
        <v>77.7</v>
      </c>
      <c r="D211" s="21">
        <v>1234.3</v>
      </c>
      <c r="E211" s="21">
        <v>5964.3</v>
      </c>
      <c r="F211" s="24">
        <v>7086.4769999999999</v>
      </c>
      <c r="G211" s="21">
        <v>784</v>
      </c>
      <c r="H211" s="24">
        <v>100.169</v>
      </c>
      <c r="I211" s="21">
        <v>452</v>
      </c>
      <c r="J211" s="21">
        <v>2231.1999999999998</v>
      </c>
      <c r="K211" s="21">
        <v>1287.0999999999999</v>
      </c>
      <c r="M211">
        <f>(E211/Quarterly!F211)</f>
        <v>0.84164529144735811</v>
      </c>
      <c r="N211">
        <f t="shared" si="3"/>
        <v>70.74521059409598</v>
      </c>
    </row>
    <row r="212" spans="1:14">
      <c r="A212" s="1">
        <v>33420</v>
      </c>
      <c r="B212" s="24">
        <v>95.692999999999998</v>
      </c>
      <c r="C212" s="21">
        <v>78.7</v>
      </c>
      <c r="D212" s="21">
        <v>1237.5</v>
      </c>
      <c r="E212" s="21">
        <v>6035.6</v>
      </c>
      <c r="F212" s="24">
        <v>7120.7380000000003</v>
      </c>
      <c r="G212" s="21">
        <v>805.2</v>
      </c>
      <c r="H212" s="24">
        <v>100.048</v>
      </c>
      <c r="I212" s="21">
        <v>460.8</v>
      </c>
      <c r="J212" s="21">
        <v>2263.9</v>
      </c>
      <c r="K212" s="21">
        <v>1290.9000000000001</v>
      </c>
      <c r="M212">
        <f>(E212/Quarterly!F212)</f>
        <v>0.84760877313559357</v>
      </c>
      <c r="N212">
        <f t="shared" si="3"/>
        <v>71.17321685590916</v>
      </c>
    </row>
    <row r="213" spans="1:14">
      <c r="A213" s="1">
        <v>33512</v>
      </c>
      <c r="B213" s="24">
        <v>96.727999999999994</v>
      </c>
      <c r="C213" s="21">
        <v>78.7</v>
      </c>
      <c r="D213" s="21">
        <v>1238.5999999999999</v>
      </c>
      <c r="E213" s="21">
        <v>6095.8</v>
      </c>
      <c r="F213" s="24">
        <v>7154.116</v>
      </c>
      <c r="G213" s="21">
        <v>834.4</v>
      </c>
      <c r="H213" s="24">
        <v>99.924000000000007</v>
      </c>
      <c r="I213" s="21">
        <v>454.1</v>
      </c>
      <c r="J213" s="21">
        <v>2302.1999999999998</v>
      </c>
      <c r="K213" s="21">
        <v>1287.8</v>
      </c>
      <c r="M213">
        <f>(E213/Quarterly!F213)</f>
        <v>0.85206893486211299</v>
      </c>
      <c r="N213">
        <f t="shared" si="3"/>
        <v>71.595572635202743</v>
      </c>
    </row>
    <row r="214" spans="1:14">
      <c r="A214" s="1">
        <v>33604</v>
      </c>
      <c r="B214" s="24">
        <v>98.573999999999998</v>
      </c>
      <c r="C214" s="21">
        <v>78.5</v>
      </c>
      <c r="D214" s="21">
        <v>1257.5999999999999</v>
      </c>
      <c r="E214" s="21">
        <v>6196.1</v>
      </c>
      <c r="F214" s="24">
        <v>7228.2340000000004</v>
      </c>
      <c r="G214" s="21">
        <v>810.2</v>
      </c>
      <c r="H214" s="24">
        <v>99.438999999999993</v>
      </c>
      <c r="I214" s="21">
        <v>471.9</v>
      </c>
      <c r="J214" s="21">
        <v>2358.1999999999998</v>
      </c>
      <c r="K214" s="21">
        <v>1312.5</v>
      </c>
      <c r="M214">
        <f>(E214/Quarterly!F214)</f>
        <v>0.85720799852356744</v>
      </c>
      <c r="N214">
        <f t="shared" si="3"/>
        <v>72.690131638491948</v>
      </c>
    </row>
    <row r="215" spans="1:14">
      <c r="A215" s="1">
        <v>33695</v>
      </c>
      <c r="B215" s="24">
        <v>99.346999999999994</v>
      </c>
      <c r="C215" s="21">
        <v>79.599999999999994</v>
      </c>
      <c r="D215" s="21">
        <v>1265.3</v>
      </c>
      <c r="E215" s="21">
        <v>6290.1</v>
      </c>
      <c r="F215" s="24">
        <v>7297.9350000000004</v>
      </c>
      <c r="G215" s="21">
        <v>865.4</v>
      </c>
      <c r="H215" s="24">
        <v>99.837999999999994</v>
      </c>
      <c r="I215" s="21">
        <v>476.8</v>
      </c>
      <c r="J215" s="21">
        <v>2399.5</v>
      </c>
      <c r="K215" s="21">
        <v>1316.8</v>
      </c>
      <c r="M215">
        <f>(E215/Quarterly!F215)</f>
        <v>0.86190134606570212</v>
      </c>
      <c r="N215">
        <f t="shared" si="3"/>
        <v>73.097768384783365</v>
      </c>
    </row>
    <row r="216" spans="1:14">
      <c r="A216" s="1">
        <v>33786</v>
      </c>
      <c r="B216" s="24">
        <v>100.837</v>
      </c>
      <c r="C216" s="21">
        <v>79.8</v>
      </c>
      <c r="D216" s="21">
        <v>1278.9000000000001</v>
      </c>
      <c r="E216" s="21">
        <v>6380.5</v>
      </c>
      <c r="F216" s="24">
        <v>7369.5</v>
      </c>
      <c r="G216" s="21">
        <v>876.8</v>
      </c>
      <c r="H216" s="24">
        <v>100.024</v>
      </c>
      <c r="I216" s="21">
        <v>487.4</v>
      </c>
      <c r="J216" s="21">
        <v>2443.1</v>
      </c>
      <c r="K216" s="21">
        <v>1333.8</v>
      </c>
      <c r="M216">
        <f>(E216/Quarterly!F216)</f>
        <v>0.86579822240314808</v>
      </c>
      <c r="N216">
        <f t="shared" si="3"/>
        <v>73.677317443813479</v>
      </c>
    </row>
    <row r="217" spans="1:14">
      <c r="A217" s="1">
        <v>33878</v>
      </c>
      <c r="B217" s="24">
        <v>101.22799999999999</v>
      </c>
      <c r="C217" s="21">
        <v>79.8</v>
      </c>
      <c r="D217" s="21">
        <v>1282.0999999999999</v>
      </c>
      <c r="E217" s="21">
        <v>6484.3</v>
      </c>
      <c r="F217" s="24">
        <v>7450.6869999999999</v>
      </c>
      <c r="G217" s="21">
        <v>906.6</v>
      </c>
      <c r="H217" s="24">
        <v>100.7</v>
      </c>
      <c r="I217" s="21">
        <v>498.3</v>
      </c>
      <c r="J217" s="21">
        <v>2483.9</v>
      </c>
      <c r="K217" s="21">
        <v>1359</v>
      </c>
      <c r="M217">
        <f>(E217/Quarterly!F217)</f>
        <v>0.87029558482325187</v>
      </c>
      <c r="N217">
        <f t="shared" si="3"/>
        <v>73.988947368421051</v>
      </c>
    </row>
    <row r="218" spans="1:14">
      <c r="A218" s="1">
        <v>33970</v>
      </c>
      <c r="B218" s="24">
        <v>101.404</v>
      </c>
      <c r="C218" s="21">
        <v>80.099999999999994</v>
      </c>
      <c r="D218" s="21">
        <v>1282.0999999999999</v>
      </c>
      <c r="E218" s="21">
        <v>6542.7</v>
      </c>
      <c r="F218" s="24">
        <v>7459.7179999999998</v>
      </c>
      <c r="G218" s="21">
        <v>931.3</v>
      </c>
      <c r="H218" s="24">
        <v>101.571</v>
      </c>
      <c r="I218" s="21">
        <v>503.1</v>
      </c>
      <c r="J218" s="21">
        <v>2514.1999999999998</v>
      </c>
      <c r="K218" s="21">
        <v>1362.1</v>
      </c>
      <c r="M218">
        <f>(E218/Quarterly!F218)</f>
        <v>0.87707068819491563</v>
      </c>
      <c r="N218">
        <f t="shared" si="3"/>
        <v>73.443384430595344</v>
      </c>
    </row>
    <row r="219" spans="1:14">
      <c r="A219" s="1">
        <v>34060</v>
      </c>
      <c r="B219" s="24">
        <v>101.773</v>
      </c>
      <c r="C219" s="21">
        <v>80.099999999999994</v>
      </c>
      <c r="D219" s="21">
        <v>1288.3</v>
      </c>
      <c r="E219" s="21">
        <v>6612.1</v>
      </c>
      <c r="F219" s="24">
        <v>7497.5140000000001</v>
      </c>
      <c r="G219" s="21">
        <v>942.3</v>
      </c>
      <c r="H219" s="24">
        <v>102.771</v>
      </c>
      <c r="I219" s="21">
        <v>523</v>
      </c>
      <c r="J219" s="21">
        <v>2549.4</v>
      </c>
      <c r="K219" s="21">
        <v>1374.3</v>
      </c>
      <c r="M219">
        <f>(E219/Quarterly!F219)</f>
        <v>0.88190565566132995</v>
      </c>
      <c r="N219">
        <f t="shared" si="3"/>
        <v>72.953595858753928</v>
      </c>
    </row>
    <row r="220" spans="1:14">
      <c r="A220" s="1">
        <v>34151</v>
      </c>
      <c r="B220" s="24">
        <v>102.20099999999999</v>
      </c>
      <c r="C220" s="21">
        <v>80</v>
      </c>
      <c r="D220" s="21">
        <v>1291.5</v>
      </c>
      <c r="E220" s="21">
        <v>6674.6</v>
      </c>
      <c r="F220" s="24">
        <v>7535.9960000000001</v>
      </c>
      <c r="G220" s="21">
        <v>943.4</v>
      </c>
      <c r="H220" s="24">
        <v>103.249</v>
      </c>
      <c r="I220" s="21">
        <v>531.9</v>
      </c>
      <c r="J220" s="21">
        <v>2594.5</v>
      </c>
      <c r="K220" s="21">
        <v>1384.3</v>
      </c>
      <c r="M220">
        <f>(E220/Quarterly!F220)</f>
        <v>0.88569579920159192</v>
      </c>
      <c r="N220">
        <f t="shared" si="3"/>
        <v>72.988561632558188</v>
      </c>
    </row>
    <row r="221" spans="1:14">
      <c r="A221" s="1">
        <v>34243</v>
      </c>
      <c r="B221" s="24">
        <v>102.574</v>
      </c>
      <c r="C221" s="21">
        <v>81</v>
      </c>
      <c r="D221" s="21">
        <v>1302.8</v>
      </c>
      <c r="E221" s="21">
        <v>6800.2</v>
      </c>
      <c r="F221" s="24">
        <v>7637.4059999999999</v>
      </c>
      <c r="G221" s="21">
        <v>996.5</v>
      </c>
      <c r="H221" s="24">
        <v>104.095</v>
      </c>
      <c r="I221" s="21">
        <v>549</v>
      </c>
      <c r="J221" s="21">
        <v>2629</v>
      </c>
      <c r="K221" s="21">
        <v>1396.9</v>
      </c>
      <c r="M221">
        <f>(E221/Quarterly!F221)</f>
        <v>0.89038084396717943</v>
      </c>
      <c r="N221">
        <f t="shared" si="3"/>
        <v>73.369575868197316</v>
      </c>
    </row>
    <row r="222" spans="1:14">
      <c r="A222" s="1">
        <v>34335</v>
      </c>
      <c r="B222" s="24">
        <v>103.738</v>
      </c>
      <c r="C222" s="21">
        <v>81.5</v>
      </c>
      <c r="D222" s="21">
        <v>1301.5</v>
      </c>
      <c r="E222" s="21">
        <v>6911</v>
      </c>
      <c r="F222" s="24">
        <v>7715.058</v>
      </c>
      <c r="G222" s="21">
        <v>1043.2</v>
      </c>
      <c r="H222" s="24">
        <v>104.51</v>
      </c>
      <c r="I222" s="21">
        <v>564</v>
      </c>
      <c r="J222" s="21">
        <v>2671.8</v>
      </c>
      <c r="K222" s="21">
        <v>1408.1</v>
      </c>
      <c r="M222">
        <f>(E222/Quarterly!F222)</f>
        <v>0.89578069276990524</v>
      </c>
      <c r="N222">
        <f t="shared" si="3"/>
        <v>73.821241986412787</v>
      </c>
    </row>
    <row r="223" spans="1:14">
      <c r="A223" s="1">
        <v>34425</v>
      </c>
      <c r="B223" s="24">
        <v>103.51600000000001</v>
      </c>
      <c r="C223" s="21">
        <v>82.7</v>
      </c>
      <c r="D223" s="21">
        <v>1315.7</v>
      </c>
      <c r="E223" s="21">
        <v>7030.6</v>
      </c>
      <c r="F223" s="24">
        <v>7815.6819999999998</v>
      </c>
      <c r="G223" s="21">
        <v>1106.7</v>
      </c>
      <c r="H223" s="24">
        <v>106.28</v>
      </c>
      <c r="I223" s="21">
        <v>574</v>
      </c>
      <c r="J223" s="21">
        <v>2703.8</v>
      </c>
      <c r="K223" s="21">
        <v>1425</v>
      </c>
      <c r="M223">
        <f>(E223/Quarterly!F223)</f>
        <v>0.89955041671347435</v>
      </c>
      <c r="N223">
        <f t="shared" si="3"/>
        <v>73.53859616108393</v>
      </c>
    </row>
    <row r="224" spans="1:14">
      <c r="A224" s="1">
        <v>34516</v>
      </c>
      <c r="B224" s="24">
        <v>103.456</v>
      </c>
      <c r="C224" s="21">
        <v>83.1</v>
      </c>
      <c r="D224" s="21">
        <v>1343.4</v>
      </c>
      <c r="E224" s="21">
        <v>7115.1</v>
      </c>
      <c r="F224" s="24">
        <v>7859.4650000000001</v>
      </c>
      <c r="G224" s="21">
        <v>1092.9000000000001</v>
      </c>
      <c r="H224" s="24">
        <v>107.54900000000001</v>
      </c>
      <c r="I224" s="21">
        <v>584.4</v>
      </c>
      <c r="J224" s="21">
        <v>2744.4</v>
      </c>
      <c r="K224" s="21">
        <v>1449.8</v>
      </c>
      <c r="M224">
        <f>(E224/Quarterly!F224)</f>
        <v>0.90529062728824417</v>
      </c>
      <c r="N224">
        <f t="shared" si="3"/>
        <v>73.077992356972175</v>
      </c>
    </row>
    <row r="225" spans="1:14">
      <c r="A225" s="1">
        <v>34608</v>
      </c>
      <c r="B225" s="24">
        <v>104.041</v>
      </c>
      <c r="C225" s="21">
        <v>84.1</v>
      </c>
      <c r="D225" s="21">
        <v>1341.3</v>
      </c>
      <c r="E225" s="21">
        <v>7232.2</v>
      </c>
      <c r="F225" s="24">
        <v>7951.6469999999999</v>
      </c>
      <c r="G225" s="21">
        <v>1145.5</v>
      </c>
      <c r="H225" s="24">
        <v>108.196</v>
      </c>
      <c r="I225" s="21">
        <v>606.5</v>
      </c>
      <c r="J225" s="21">
        <v>2775.6</v>
      </c>
      <c r="K225" s="21">
        <v>1465.8</v>
      </c>
      <c r="M225">
        <f>(E225/Quarterly!F225)</f>
        <v>0.90952226626760468</v>
      </c>
      <c r="N225">
        <f t="shared" si="3"/>
        <v>73.492984953233019</v>
      </c>
    </row>
    <row r="226" spans="1:14">
      <c r="A226" s="1">
        <v>34700</v>
      </c>
      <c r="B226" s="24">
        <v>104.848</v>
      </c>
      <c r="C226" s="21">
        <v>84.3</v>
      </c>
      <c r="D226" s="21">
        <v>1361.4</v>
      </c>
      <c r="E226" s="21">
        <v>7298.3</v>
      </c>
      <c r="F226" s="24">
        <v>7973.7349999999997</v>
      </c>
      <c r="G226" s="21">
        <v>1160.5999999999999</v>
      </c>
      <c r="H226" s="24">
        <v>108.932</v>
      </c>
      <c r="I226" s="21">
        <v>596.70000000000005</v>
      </c>
      <c r="J226" s="21">
        <v>2813.8</v>
      </c>
      <c r="K226" s="21">
        <v>1468.6</v>
      </c>
      <c r="M226">
        <f>(E226/Quarterly!F226)</f>
        <v>0.91529251975391712</v>
      </c>
      <c r="N226">
        <f t="shared" si="3"/>
        <v>73.199197664598088</v>
      </c>
    </row>
    <row r="227" spans="1:14">
      <c r="A227" s="1">
        <v>34790</v>
      </c>
      <c r="B227" s="24">
        <v>105.446</v>
      </c>
      <c r="C227" s="21">
        <v>83.3</v>
      </c>
      <c r="D227" s="21">
        <v>1372.7</v>
      </c>
      <c r="E227" s="21">
        <v>7337.7</v>
      </c>
      <c r="F227" s="24">
        <v>7987.97</v>
      </c>
      <c r="G227" s="21">
        <v>1132.5999999999999</v>
      </c>
      <c r="H227" s="24">
        <v>108.994</v>
      </c>
      <c r="I227" s="21">
        <v>602.70000000000005</v>
      </c>
      <c r="J227" s="21">
        <v>2862.2</v>
      </c>
      <c r="K227" s="21">
        <v>1481.8</v>
      </c>
      <c r="M227">
        <f>(E227/Quarterly!F227)</f>
        <v>0.9185938354801032</v>
      </c>
      <c r="N227">
        <f t="shared" si="3"/>
        <v>73.288162651155119</v>
      </c>
    </row>
    <row r="228" spans="1:14">
      <c r="A228" s="1">
        <v>34881</v>
      </c>
      <c r="B228" s="24">
        <v>106.096</v>
      </c>
      <c r="C228" s="21">
        <v>82.9</v>
      </c>
      <c r="D228" s="21">
        <v>1373</v>
      </c>
      <c r="E228" s="21">
        <v>7432.1</v>
      </c>
      <c r="F228" s="24">
        <v>8053.0559999999996</v>
      </c>
      <c r="G228" s="21">
        <v>1126.2</v>
      </c>
      <c r="H228" s="24">
        <v>110.122</v>
      </c>
      <c r="I228" s="21">
        <v>618.5</v>
      </c>
      <c r="J228" s="21">
        <v>2901.7</v>
      </c>
      <c r="K228" s="21">
        <v>1490.8</v>
      </c>
      <c r="M228">
        <f>(E228/Quarterly!F228)</f>
        <v>0.92289188104491027</v>
      </c>
      <c r="N228">
        <f t="shared" si="3"/>
        <v>73.128493852272925</v>
      </c>
    </row>
    <row r="229" spans="1:14">
      <c r="A229" s="1">
        <v>34973</v>
      </c>
      <c r="B229" s="24">
        <v>107.05200000000001</v>
      </c>
      <c r="C229" s="21">
        <v>82.5</v>
      </c>
      <c r="D229" s="21">
        <v>1369.8</v>
      </c>
      <c r="E229" s="21">
        <v>7522.5</v>
      </c>
      <c r="F229" s="24">
        <v>8111.9579999999996</v>
      </c>
      <c r="G229" s="21">
        <v>1156.5999999999999</v>
      </c>
      <c r="H229" s="24">
        <v>110.23</v>
      </c>
      <c r="I229" s="21">
        <v>628.5</v>
      </c>
      <c r="J229" s="21">
        <v>2938.8</v>
      </c>
      <c r="K229" s="21">
        <v>1499</v>
      </c>
      <c r="M229">
        <f>(E229/Quarterly!F229)</f>
        <v>0.92733468294584365</v>
      </c>
      <c r="N229">
        <f t="shared" si="3"/>
        <v>73.591200217726566</v>
      </c>
    </row>
    <row r="230" spans="1:14">
      <c r="A230" s="1">
        <v>35065</v>
      </c>
      <c r="B230" s="24">
        <v>108.128</v>
      </c>
      <c r="C230" s="21">
        <v>81.900000000000006</v>
      </c>
      <c r="D230" s="21">
        <v>1395.6</v>
      </c>
      <c r="E230" s="21">
        <v>7624.1</v>
      </c>
      <c r="F230" s="24">
        <v>8169.1909999999998</v>
      </c>
      <c r="G230" s="21">
        <v>1170</v>
      </c>
      <c r="H230" s="24">
        <v>110.05500000000001</v>
      </c>
      <c r="I230" s="21">
        <v>636.1</v>
      </c>
      <c r="J230" s="21">
        <v>2986.5</v>
      </c>
      <c r="K230" s="21">
        <v>1520.2</v>
      </c>
      <c r="M230">
        <f>(E230/Quarterly!F230)</f>
        <v>0.93327478816445841</v>
      </c>
      <c r="N230">
        <f t="shared" si="3"/>
        <v>74.228258597973735</v>
      </c>
    </row>
    <row r="231" spans="1:14">
      <c r="A231" s="1">
        <v>35156</v>
      </c>
      <c r="B231" s="24">
        <v>109.15900000000001</v>
      </c>
      <c r="C231" s="21">
        <v>82.2</v>
      </c>
      <c r="D231" s="21">
        <v>1413.7</v>
      </c>
      <c r="E231" s="21">
        <v>7776.6</v>
      </c>
      <c r="F231" s="24">
        <v>8303.0939999999991</v>
      </c>
      <c r="G231" s="21">
        <v>1227.9000000000001</v>
      </c>
      <c r="H231" s="24">
        <v>110.96599999999999</v>
      </c>
      <c r="I231" s="21">
        <v>652.29999999999995</v>
      </c>
      <c r="J231" s="21">
        <v>3027.4</v>
      </c>
      <c r="K231" s="21">
        <v>1552.3</v>
      </c>
      <c r="M231">
        <f>(E231/Quarterly!F231)</f>
        <v>0.93659062513323366</v>
      </c>
      <c r="N231">
        <f t="shared" si="3"/>
        <v>74.825568192058824</v>
      </c>
    </row>
    <row r="232" spans="1:14">
      <c r="A232" s="1">
        <v>35247</v>
      </c>
      <c r="B232" s="24">
        <v>109.97199999999999</v>
      </c>
      <c r="C232" s="21">
        <v>82.4</v>
      </c>
      <c r="D232" s="21">
        <v>1416.6</v>
      </c>
      <c r="E232" s="21">
        <v>7866.2</v>
      </c>
      <c r="F232" s="24">
        <v>8372.6970000000001</v>
      </c>
      <c r="G232" s="21">
        <v>1279.9000000000001</v>
      </c>
      <c r="H232" s="24">
        <v>111.833</v>
      </c>
      <c r="I232" s="21">
        <v>655.5</v>
      </c>
      <c r="J232" s="21">
        <v>3069.7</v>
      </c>
      <c r="K232" s="21">
        <v>1561.3</v>
      </c>
      <c r="M232">
        <f>(E232/Quarterly!F232)</f>
        <v>0.93950611135217243</v>
      </c>
      <c r="N232">
        <f t="shared" si="3"/>
        <v>74.867856536085057</v>
      </c>
    </row>
    <row r="233" spans="1:14">
      <c r="A233" s="1">
        <v>35339</v>
      </c>
      <c r="B233" s="24">
        <v>110.43</v>
      </c>
      <c r="C233" s="21">
        <v>82.2</v>
      </c>
      <c r="D233" s="21">
        <v>1438.1</v>
      </c>
      <c r="E233" s="21">
        <v>8000.4</v>
      </c>
      <c r="F233" s="24">
        <v>8470.5720000000001</v>
      </c>
      <c r="G233" s="21">
        <v>1283.3</v>
      </c>
      <c r="H233" s="24">
        <v>113.21299999999999</v>
      </c>
      <c r="I233" s="21">
        <v>666.3</v>
      </c>
      <c r="J233" s="21">
        <v>3111.4</v>
      </c>
      <c r="K233" s="21">
        <v>1588.4</v>
      </c>
      <c r="M233">
        <f>(E233/Quarterly!F233)</f>
        <v>0.94449347694583075</v>
      </c>
      <c r="N233">
        <f t="shared" si="3"/>
        <v>74.819782180491643</v>
      </c>
    </row>
    <row r="234" spans="1:14">
      <c r="A234" s="1">
        <v>35431</v>
      </c>
      <c r="B234" s="24">
        <v>111.102</v>
      </c>
      <c r="C234" s="21">
        <v>82.6</v>
      </c>
      <c r="D234" s="21">
        <v>1452.7</v>
      </c>
      <c r="E234" s="21">
        <v>8113.8</v>
      </c>
      <c r="F234" s="24">
        <v>8536.0509999999995</v>
      </c>
      <c r="G234" s="21">
        <v>1315.4</v>
      </c>
      <c r="H234" s="24">
        <v>114.48699999999999</v>
      </c>
      <c r="I234" s="21">
        <v>682.8</v>
      </c>
      <c r="J234" s="21">
        <v>3160.7</v>
      </c>
      <c r="K234" s="21">
        <v>1605.3</v>
      </c>
      <c r="M234">
        <f>(E234/Quarterly!F234)</f>
        <v>0.95053321494916099</v>
      </c>
      <c r="N234">
        <f t="shared" si="3"/>
        <v>74.559128984076793</v>
      </c>
    </row>
    <row r="235" spans="1:14">
      <c r="A235" s="1">
        <v>35521</v>
      </c>
      <c r="B235" s="24">
        <v>111.97199999999999</v>
      </c>
      <c r="C235" s="21">
        <v>82.6</v>
      </c>
      <c r="D235" s="21">
        <v>1468.9</v>
      </c>
      <c r="E235" s="21">
        <v>8250.4</v>
      </c>
      <c r="F235" s="24">
        <v>8665.8310000000001</v>
      </c>
      <c r="G235" s="21">
        <v>1385.2</v>
      </c>
      <c r="H235" s="24">
        <v>115.121</v>
      </c>
      <c r="I235" s="21">
        <v>673.8</v>
      </c>
      <c r="J235" s="21">
        <v>3207.6</v>
      </c>
      <c r="K235" s="21">
        <v>1603.2</v>
      </c>
      <c r="M235">
        <f>(E235/Quarterly!F235)</f>
        <v>0.95206103142329912</v>
      </c>
      <c r="N235">
        <f t="shared" si="3"/>
        <v>75.275848889429383</v>
      </c>
    </row>
    <row r="236" spans="1:14">
      <c r="A236" s="1">
        <v>35612</v>
      </c>
      <c r="B236" s="24">
        <v>113.07599999999999</v>
      </c>
      <c r="C236" s="21">
        <v>83.1</v>
      </c>
      <c r="D236" s="21">
        <v>1472.2</v>
      </c>
      <c r="E236" s="21">
        <v>8381.9</v>
      </c>
      <c r="F236" s="24">
        <v>8773.7199999999993</v>
      </c>
      <c r="G236" s="21">
        <v>1419.5</v>
      </c>
      <c r="H236" s="24">
        <v>115.767</v>
      </c>
      <c r="I236" s="21">
        <v>700.1</v>
      </c>
      <c r="J236" s="21">
        <v>3261.2</v>
      </c>
      <c r="K236" s="21">
        <v>1628.5</v>
      </c>
      <c r="M236">
        <f>(E236/Quarterly!F236)</f>
        <v>0.95534163387935789</v>
      </c>
      <c r="N236">
        <f t="shared" si="3"/>
        <v>75.787746076170237</v>
      </c>
    </row>
    <row r="237" spans="1:14">
      <c r="A237" s="1">
        <v>35704</v>
      </c>
      <c r="B237" s="24">
        <v>115.033</v>
      </c>
      <c r="C237" s="21">
        <v>83.6</v>
      </c>
      <c r="D237" s="21">
        <v>1481.1</v>
      </c>
      <c r="E237" s="21">
        <v>8471.2000000000007</v>
      </c>
      <c r="F237" s="24">
        <v>8838.4140000000007</v>
      </c>
      <c r="G237" s="21">
        <v>1439.1</v>
      </c>
      <c r="H237" s="24">
        <v>116.34</v>
      </c>
      <c r="I237" s="21">
        <v>714</v>
      </c>
      <c r="J237" s="21">
        <v>3313.6</v>
      </c>
      <c r="K237" s="21">
        <v>1638.8</v>
      </c>
      <c r="M237">
        <f>(E237/Quarterly!F237)</f>
        <v>0.95845250064095211</v>
      </c>
      <c r="N237">
        <f t="shared" si="3"/>
        <v>75.970551830840648</v>
      </c>
    </row>
    <row r="238" spans="1:14">
      <c r="A238" s="1">
        <v>35796</v>
      </c>
      <c r="B238" s="24">
        <v>117.20399999999999</v>
      </c>
      <c r="C238" s="21">
        <v>82.9</v>
      </c>
      <c r="D238" s="21">
        <v>1477</v>
      </c>
      <c r="E238" s="21">
        <v>8586.7000000000007</v>
      </c>
      <c r="F238" s="24">
        <v>8936.1910000000007</v>
      </c>
      <c r="G238" s="21">
        <v>1505.5</v>
      </c>
      <c r="H238" s="24">
        <v>117.008</v>
      </c>
      <c r="I238" s="21">
        <v>711.9</v>
      </c>
      <c r="J238" s="21">
        <v>3369.4</v>
      </c>
      <c r="K238" s="21">
        <v>1652</v>
      </c>
      <c r="M238">
        <f>(E238/Quarterly!F238)</f>
        <v>0.96089038383355951</v>
      </c>
      <c r="N238">
        <f t="shared" si="3"/>
        <v>76.372478804868052</v>
      </c>
    </row>
    <row r="239" spans="1:14">
      <c r="A239" s="1">
        <v>35886</v>
      </c>
      <c r="B239" s="24">
        <v>118.815</v>
      </c>
      <c r="C239" s="21">
        <v>81.7</v>
      </c>
      <c r="D239" s="21">
        <v>1511.5</v>
      </c>
      <c r="E239" s="21">
        <v>8657.9</v>
      </c>
      <c r="F239" s="24">
        <v>8995.2890000000007</v>
      </c>
      <c r="G239" s="21">
        <v>1474.6</v>
      </c>
      <c r="H239" s="24">
        <v>117.509</v>
      </c>
      <c r="I239" s="21">
        <v>739.8</v>
      </c>
      <c r="J239" s="21">
        <v>3423.1</v>
      </c>
      <c r="K239" s="21">
        <v>1671.3</v>
      </c>
      <c r="M239">
        <f>(E239/Quarterly!F239)</f>
        <v>0.96249270034570311</v>
      </c>
      <c r="N239">
        <f t="shared" si="3"/>
        <v>76.549787675837607</v>
      </c>
    </row>
    <row r="240" spans="1:14">
      <c r="A240" s="1">
        <v>35977</v>
      </c>
      <c r="B240" s="24">
        <v>120.777</v>
      </c>
      <c r="C240" s="21">
        <v>80.7</v>
      </c>
      <c r="D240" s="21">
        <v>1531.7</v>
      </c>
      <c r="E240" s="21">
        <v>8789.5</v>
      </c>
      <c r="F240" s="24">
        <v>9098.8580000000002</v>
      </c>
      <c r="G240" s="21">
        <v>1507.8</v>
      </c>
      <c r="H240" s="24">
        <v>117.696</v>
      </c>
      <c r="I240" s="21">
        <v>754.9</v>
      </c>
      <c r="J240" s="21">
        <v>3478.1</v>
      </c>
      <c r="K240" s="21">
        <v>1691.2</v>
      </c>
      <c r="M240">
        <f>(E240/Quarterly!F240)</f>
        <v>0.96600034861517781</v>
      </c>
      <c r="N240">
        <f t="shared" si="3"/>
        <v>77.308132816748241</v>
      </c>
    </row>
    <row r="241" spans="1:14">
      <c r="A241" s="1">
        <v>36069</v>
      </c>
      <c r="B241" s="24">
        <v>121.39700000000001</v>
      </c>
      <c r="C241" s="21">
        <v>80.900000000000006</v>
      </c>
      <c r="D241" s="21">
        <v>1553.1</v>
      </c>
      <c r="E241" s="21">
        <v>8953.7999999999993</v>
      </c>
      <c r="F241" s="24">
        <v>9237.0810000000001</v>
      </c>
      <c r="G241" s="21">
        <v>1548.6</v>
      </c>
      <c r="H241" s="24">
        <v>119.32599999999999</v>
      </c>
      <c r="I241" s="21">
        <v>794.2</v>
      </c>
      <c r="J241" s="21">
        <v>3512.3</v>
      </c>
      <c r="K241" s="21">
        <v>1719.7</v>
      </c>
      <c r="M241">
        <f>(E241/Quarterly!F241)</f>
        <v>0.96933219487844691</v>
      </c>
      <c r="N241">
        <f t="shared" si="3"/>
        <v>77.410463771516689</v>
      </c>
    </row>
    <row r="242" spans="1:14">
      <c r="A242" s="1">
        <v>36161</v>
      </c>
      <c r="B242" s="24">
        <v>123.64400000000001</v>
      </c>
      <c r="C242" s="21">
        <v>80.7</v>
      </c>
      <c r="D242" s="21">
        <v>1575.6</v>
      </c>
      <c r="E242" s="21">
        <v>9066.6</v>
      </c>
      <c r="F242" s="24">
        <v>9315.518</v>
      </c>
      <c r="G242" s="21">
        <v>1596.7</v>
      </c>
      <c r="H242" s="24">
        <v>119.361</v>
      </c>
      <c r="I242" s="21">
        <v>785.2</v>
      </c>
      <c r="J242" s="21">
        <v>3568</v>
      </c>
      <c r="K242" s="21">
        <v>1748.5</v>
      </c>
      <c r="M242">
        <f>(E242/Quarterly!F242)</f>
        <v>0.97327921002353279</v>
      </c>
      <c r="N242">
        <f t="shared" si="3"/>
        <v>78.04490578999841</v>
      </c>
    </row>
    <row r="243" spans="1:14">
      <c r="A243" s="1">
        <v>36251</v>
      </c>
      <c r="B243" s="24">
        <v>124.14</v>
      </c>
      <c r="C243" s="21">
        <v>80.400000000000006</v>
      </c>
      <c r="D243" s="21">
        <v>1599.1</v>
      </c>
      <c r="E243" s="21">
        <v>9174.1</v>
      </c>
      <c r="F243" s="24">
        <v>9392.5810000000001</v>
      </c>
      <c r="G243" s="21">
        <v>1589.9</v>
      </c>
      <c r="H243" s="24">
        <v>120.187</v>
      </c>
      <c r="I243" s="21">
        <v>818.5</v>
      </c>
      <c r="J243" s="21">
        <v>3629.6</v>
      </c>
      <c r="K243" s="21">
        <v>1789.2</v>
      </c>
      <c r="M243">
        <f>(E243/Quarterly!F243)</f>
        <v>0.97673898154298588</v>
      </c>
      <c r="N243">
        <f t="shared" si="3"/>
        <v>78.149725011856532</v>
      </c>
    </row>
    <row r="244" spans="1:14">
      <c r="A244" s="1">
        <v>36342</v>
      </c>
      <c r="B244" s="24">
        <v>125.21599999999999</v>
      </c>
      <c r="C244" s="21">
        <v>80</v>
      </c>
      <c r="D244" s="21">
        <v>1633.2</v>
      </c>
      <c r="E244" s="21">
        <v>9313.5</v>
      </c>
      <c r="F244" s="24">
        <v>9502.2369999999992</v>
      </c>
      <c r="G244" s="21">
        <v>1628.3</v>
      </c>
      <c r="H244" s="24">
        <v>120.997</v>
      </c>
      <c r="I244" s="21">
        <v>832.8</v>
      </c>
      <c r="J244" s="21">
        <v>3691.9</v>
      </c>
      <c r="K244" s="21">
        <v>1812.5</v>
      </c>
      <c r="M244">
        <f>(E244/Quarterly!F244)</f>
        <v>0.98013762443517261</v>
      </c>
      <c r="N244">
        <f t="shared" si="3"/>
        <v>78.532831392513856</v>
      </c>
    </row>
    <row r="245" spans="1:14">
      <c r="A245" s="1">
        <v>36434</v>
      </c>
      <c r="B245" s="24">
        <v>127.765</v>
      </c>
      <c r="C245" s="21">
        <v>80.7</v>
      </c>
      <c r="D245" s="21">
        <v>1675.3</v>
      </c>
      <c r="E245" s="21">
        <v>9519.5</v>
      </c>
      <c r="F245" s="24">
        <v>9671.0889999999999</v>
      </c>
      <c r="G245" s="21">
        <v>1687.7</v>
      </c>
      <c r="H245" s="24">
        <v>121.38200000000001</v>
      </c>
      <c r="I245" s="21">
        <v>834.1</v>
      </c>
      <c r="J245" s="21">
        <v>3750.7</v>
      </c>
      <c r="K245" s="21">
        <v>1869</v>
      </c>
      <c r="M245">
        <f>(E245/Quarterly!F245)</f>
        <v>0.98432555010092448</v>
      </c>
      <c r="N245">
        <f t="shared" si="3"/>
        <v>79.674819989784311</v>
      </c>
    </row>
    <row r="246" spans="1:14">
      <c r="A246" s="1">
        <v>36526</v>
      </c>
      <c r="B246" s="24">
        <v>132.27600000000001</v>
      </c>
      <c r="C246" s="21">
        <v>80.7</v>
      </c>
      <c r="D246" s="21">
        <v>1689.6</v>
      </c>
      <c r="E246" s="21">
        <v>9629.4</v>
      </c>
      <c r="F246" s="24">
        <v>9695.6309999999994</v>
      </c>
      <c r="G246" s="21">
        <v>1672.3</v>
      </c>
      <c r="H246" s="24">
        <v>121.879</v>
      </c>
      <c r="I246" s="21">
        <v>876.9</v>
      </c>
      <c r="J246" s="21">
        <v>3842.8</v>
      </c>
      <c r="K246" s="21">
        <v>1894.2</v>
      </c>
      <c r="M246">
        <f>(E246/Quarterly!F246)</f>
        <v>0.99316898508204365</v>
      </c>
      <c r="N246">
        <f t="shared" si="3"/>
        <v>79.551284470663518</v>
      </c>
    </row>
    <row r="247" spans="1:14">
      <c r="A247" s="1">
        <v>36617</v>
      </c>
      <c r="B247" s="24">
        <v>132.62700000000001</v>
      </c>
      <c r="C247" s="21">
        <v>80.599999999999994</v>
      </c>
      <c r="D247" s="21">
        <v>1720</v>
      </c>
      <c r="E247" s="21">
        <v>9822.7999999999993</v>
      </c>
      <c r="F247" s="24">
        <v>9847.8919999999998</v>
      </c>
      <c r="G247" s="21">
        <v>1781.7</v>
      </c>
      <c r="H247" s="24">
        <v>121.931</v>
      </c>
      <c r="I247" s="21">
        <v>854.2</v>
      </c>
      <c r="J247" s="21">
        <v>3895.6</v>
      </c>
      <c r="K247" s="21">
        <v>1938.3</v>
      </c>
      <c r="M247">
        <f>(E247/Quarterly!F247)</f>
        <v>0.99745204354393813</v>
      </c>
      <c r="N247">
        <f t="shared" si="3"/>
        <v>80.766105420278677</v>
      </c>
    </row>
    <row r="248" spans="1:14">
      <c r="A248" s="1">
        <v>36708</v>
      </c>
      <c r="B248" s="24">
        <v>135.25200000000001</v>
      </c>
      <c r="C248" s="21">
        <v>79.5</v>
      </c>
      <c r="D248" s="21">
        <v>1729.9</v>
      </c>
      <c r="E248" s="21">
        <v>9862.1</v>
      </c>
      <c r="F248" s="24">
        <v>9836.6029999999992</v>
      </c>
      <c r="G248" s="21">
        <v>1749</v>
      </c>
      <c r="H248" s="24">
        <v>121.907</v>
      </c>
      <c r="I248" s="21">
        <v>861.3</v>
      </c>
      <c r="J248" s="21">
        <v>3956.7</v>
      </c>
      <c r="K248" s="21">
        <v>1965.8</v>
      </c>
      <c r="M248">
        <f>(E248/Quarterly!F248)</f>
        <v>1.0025920533745238</v>
      </c>
      <c r="N248">
        <f t="shared" si="3"/>
        <v>80.689402577374551</v>
      </c>
    </row>
    <row r="249" spans="1:14">
      <c r="A249" s="1">
        <v>36800</v>
      </c>
      <c r="B249" s="24">
        <v>136.024</v>
      </c>
      <c r="C249" s="21">
        <v>78</v>
      </c>
      <c r="D249" s="21">
        <v>1746.9</v>
      </c>
      <c r="E249" s="21">
        <v>9953.6</v>
      </c>
      <c r="F249" s="24">
        <v>9887.7489999999998</v>
      </c>
      <c r="G249" s="21">
        <v>1738.9</v>
      </c>
      <c r="H249" s="24">
        <v>121.41200000000001</v>
      </c>
      <c r="I249" s="21">
        <v>860.9</v>
      </c>
      <c r="J249" s="21">
        <v>4020.3</v>
      </c>
      <c r="K249" s="21">
        <v>1990.5</v>
      </c>
      <c r="M249">
        <f>(E249/Quarterly!F249)</f>
        <v>1.0066598575671775</v>
      </c>
      <c r="N249">
        <f t="shared" si="3"/>
        <v>81.439635291404471</v>
      </c>
    </row>
    <row r="250" spans="1:14">
      <c r="A250" s="1">
        <v>36892</v>
      </c>
      <c r="B250" s="24">
        <v>138.27500000000001</v>
      </c>
      <c r="C250" s="21">
        <v>76</v>
      </c>
      <c r="D250" s="21">
        <v>1783.3</v>
      </c>
      <c r="E250" s="21">
        <v>10021.5</v>
      </c>
      <c r="F250" s="24">
        <v>9875.5759999999991</v>
      </c>
      <c r="G250" s="21">
        <v>1675.3</v>
      </c>
      <c r="H250" s="24">
        <v>121.205</v>
      </c>
      <c r="I250" s="21">
        <v>872.1</v>
      </c>
      <c r="J250" s="21">
        <v>4083.7</v>
      </c>
      <c r="K250" s="21">
        <v>2000</v>
      </c>
      <c r="M250">
        <f>(E250/Quarterly!F250)</f>
        <v>1.0147762520383623</v>
      </c>
      <c r="N250">
        <f t="shared" si="3"/>
        <v>81.478288849469905</v>
      </c>
    </row>
    <row r="251" spans="1:14">
      <c r="A251" s="1">
        <v>36982</v>
      </c>
      <c r="B251" s="24">
        <v>139.08699999999999</v>
      </c>
      <c r="C251" s="21">
        <v>74.2</v>
      </c>
      <c r="D251" s="21">
        <v>1825.4</v>
      </c>
      <c r="E251" s="21">
        <v>10128.9</v>
      </c>
      <c r="F251" s="24">
        <v>9905.9110000000001</v>
      </c>
      <c r="G251" s="21">
        <v>1647.7</v>
      </c>
      <c r="H251" s="24">
        <v>119.92700000000001</v>
      </c>
      <c r="I251" s="21">
        <v>864.7</v>
      </c>
      <c r="J251" s="21">
        <v>4136.2</v>
      </c>
      <c r="K251" s="21">
        <v>2016.6</v>
      </c>
      <c r="M251">
        <f>(E251/Quarterly!F251)</f>
        <v>1.022510700934018</v>
      </c>
      <c r="N251">
        <f t="shared" si="3"/>
        <v>82.599506366372879</v>
      </c>
    </row>
    <row r="252" spans="1:14">
      <c r="A252" s="1">
        <v>37073</v>
      </c>
      <c r="B252" s="24">
        <v>139.845</v>
      </c>
      <c r="C252" s="21">
        <v>72.400000000000006</v>
      </c>
      <c r="D252" s="21">
        <v>1825.6</v>
      </c>
      <c r="E252" s="21">
        <v>10135.1</v>
      </c>
      <c r="F252" s="24">
        <v>9871.06</v>
      </c>
      <c r="G252" s="21">
        <v>1613</v>
      </c>
      <c r="H252" s="24">
        <v>118.51600000000001</v>
      </c>
      <c r="I252" s="21">
        <v>865.1</v>
      </c>
      <c r="J252" s="21">
        <v>4169.1000000000004</v>
      </c>
      <c r="K252" s="21">
        <v>2024.2</v>
      </c>
      <c r="M252">
        <f>(E252/Quarterly!F252)</f>
        <v>1.0267489003207357</v>
      </c>
      <c r="N252">
        <f t="shared" si="3"/>
        <v>83.288838637821044</v>
      </c>
    </row>
    <row r="253" spans="1:14">
      <c r="A253" s="1">
        <v>37165</v>
      </c>
      <c r="B253" s="24">
        <v>140.86600000000001</v>
      </c>
      <c r="C253" s="21">
        <v>71.099999999999994</v>
      </c>
      <c r="D253" s="21">
        <v>1868.2</v>
      </c>
      <c r="E253" s="21">
        <v>10226.299999999999</v>
      </c>
      <c r="F253" s="24">
        <v>9910.0339999999997</v>
      </c>
      <c r="G253" s="21">
        <v>1521.4</v>
      </c>
      <c r="H253" s="24">
        <v>117.142</v>
      </c>
      <c r="I253" s="21">
        <v>932.8</v>
      </c>
      <c r="J253" s="21">
        <v>4228</v>
      </c>
      <c r="K253" s="21">
        <v>2027.5</v>
      </c>
      <c r="M253">
        <f>(E253/Quarterly!F253)</f>
        <v>1.0319137149277187</v>
      </c>
      <c r="N253">
        <f t="shared" si="3"/>
        <v>84.598470232709019</v>
      </c>
    </row>
    <row r="254" spans="1:14">
      <c r="A254" s="1">
        <v>37257</v>
      </c>
      <c r="B254" s="24">
        <v>143.096</v>
      </c>
      <c r="C254" s="21">
        <v>71.400000000000006</v>
      </c>
      <c r="D254" s="21">
        <v>1912</v>
      </c>
      <c r="E254" s="21">
        <v>10333.299999999999</v>
      </c>
      <c r="F254" s="24">
        <v>9977.2800000000007</v>
      </c>
      <c r="G254" s="21">
        <v>1564.1</v>
      </c>
      <c r="H254" s="24">
        <v>116.126</v>
      </c>
      <c r="I254" s="21">
        <v>915.2</v>
      </c>
      <c r="J254" s="21">
        <v>4270.2</v>
      </c>
      <c r="K254" s="21">
        <v>2044.9</v>
      </c>
      <c r="M254">
        <f>(E254/Quarterly!F254)</f>
        <v>1.0356830719394463</v>
      </c>
      <c r="N254">
        <f t="shared" si="3"/>
        <v>85.917710073540817</v>
      </c>
    </row>
    <row r="255" spans="1:14">
      <c r="A255" s="1">
        <v>37347</v>
      </c>
      <c r="B255" s="24">
        <v>144.60499999999999</v>
      </c>
      <c r="C255" s="21">
        <v>72.400000000000006</v>
      </c>
      <c r="D255" s="21">
        <v>1948.3</v>
      </c>
      <c r="E255" s="21">
        <v>10426.6</v>
      </c>
      <c r="F255" s="24">
        <v>10031.567999999999</v>
      </c>
      <c r="G255" s="21">
        <v>1571.4</v>
      </c>
      <c r="H255" s="24">
        <v>116.34</v>
      </c>
      <c r="I255" s="21">
        <v>918.9</v>
      </c>
      <c r="J255" s="21">
        <v>4325.2</v>
      </c>
      <c r="K255" s="21">
        <v>2078.9</v>
      </c>
      <c r="M255">
        <f>(E255/Quarterly!F255)</f>
        <v>1.039378888724076</v>
      </c>
      <c r="N255">
        <f t="shared" si="3"/>
        <v>86.226302217637951</v>
      </c>
    </row>
    <row r="256" spans="1:14">
      <c r="A256" s="1">
        <v>37438</v>
      </c>
      <c r="B256" s="24">
        <v>145.34299999999999</v>
      </c>
      <c r="C256" s="21">
        <v>72.900000000000006</v>
      </c>
      <c r="D256" s="21">
        <v>1971.8</v>
      </c>
      <c r="E256" s="21">
        <v>10527.4</v>
      </c>
      <c r="F256" s="24">
        <v>10090.665999999999</v>
      </c>
      <c r="G256" s="21">
        <v>1592.9</v>
      </c>
      <c r="H256" s="24">
        <v>115.988</v>
      </c>
      <c r="I256" s="21">
        <v>940.1</v>
      </c>
      <c r="J256" s="21">
        <v>4371.3999999999996</v>
      </c>
      <c r="K256" s="21">
        <v>2085.1</v>
      </c>
      <c r="M256">
        <f>(E256/Quarterly!F256)</f>
        <v>1.0432809885888603</v>
      </c>
      <c r="N256">
        <f t="shared" si="3"/>
        <v>86.997499741352541</v>
      </c>
    </row>
    <row r="257" spans="1:14">
      <c r="A257" s="1">
        <v>37530</v>
      </c>
      <c r="B257" s="24">
        <v>145.31299999999999</v>
      </c>
      <c r="C257" s="21">
        <v>72.7</v>
      </c>
      <c r="D257" s="21">
        <v>2012.5</v>
      </c>
      <c r="E257" s="21">
        <v>10591.1</v>
      </c>
      <c r="F257" s="24">
        <v>10095.771000000001</v>
      </c>
      <c r="G257" s="21">
        <v>1600.1</v>
      </c>
      <c r="H257" s="24">
        <v>116.133</v>
      </c>
      <c r="I257" s="21">
        <v>921.5</v>
      </c>
      <c r="J257" s="21">
        <v>4421.8</v>
      </c>
      <c r="K257" s="21">
        <v>2109.6999999999998</v>
      </c>
      <c r="M257">
        <f>(E257/Quarterly!F257)</f>
        <v>1.0490630185649021</v>
      </c>
      <c r="N257">
        <f t="shared" si="3"/>
        <v>86.932835628116052</v>
      </c>
    </row>
    <row r="258" spans="1:14">
      <c r="A258" s="1">
        <v>37622</v>
      </c>
      <c r="B258" s="24">
        <v>147.328</v>
      </c>
      <c r="C258" s="21">
        <v>73.2</v>
      </c>
      <c r="D258" s="21">
        <v>2050.3000000000002</v>
      </c>
      <c r="E258" s="21">
        <v>10705.6</v>
      </c>
      <c r="F258" s="24">
        <v>10126.007</v>
      </c>
      <c r="G258" s="21">
        <v>1606.4</v>
      </c>
      <c r="H258" s="24">
        <v>115.465</v>
      </c>
      <c r="I258" s="21">
        <v>911.5</v>
      </c>
      <c r="J258" s="21">
        <v>4477.7</v>
      </c>
      <c r="K258" s="21">
        <v>2159</v>
      </c>
      <c r="M258">
        <f>(E258/Quarterly!F258)</f>
        <v>1.0572380603726623</v>
      </c>
      <c r="N258">
        <f t="shared" si="3"/>
        <v>87.697631316849254</v>
      </c>
    </row>
    <row r="259" spans="1:14">
      <c r="A259" s="1">
        <v>37712</v>
      </c>
      <c r="B259" s="24">
        <v>149.702</v>
      </c>
      <c r="C259" s="21">
        <v>72.900000000000006</v>
      </c>
      <c r="D259" s="21">
        <v>2087.6999999999998</v>
      </c>
      <c r="E259" s="21">
        <v>10831.8</v>
      </c>
      <c r="F259" s="24">
        <v>10212.691000000001</v>
      </c>
      <c r="G259" s="21">
        <v>1617.1</v>
      </c>
      <c r="H259" s="24">
        <v>115.13</v>
      </c>
      <c r="I259" s="21">
        <v>937.3</v>
      </c>
      <c r="J259" s="21">
        <v>4535.6000000000004</v>
      </c>
      <c r="K259" s="21">
        <v>2155.4</v>
      </c>
      <c r="M259">
        <f>(E259/Quarterly!F259)</f>
        <v>1.0606215345201375</v>
      </c>
      <c r="N259">
        <f t="shared" ref="N259:N275" si="4">F259/H259</f>
        <v>88.705732650047779</v>
      </c>
    </row>
    <row r="260" spans="1:14">
      <c r="A260" s="1">
        <v>37803</v>
      </c>
      <c r="B260" s="24">
        <v>151.678</v>
      </c>
      <c r="C260" s="21">
        <v>73.599999999999994</v>
      </c>
      <c r="D260" s="21">
        <v>2108.1999999999998</v>
      </c>
      <c r="E260" s="21">
        <v>11086.1</v>
      </c>
      <c r="F260" s="24">
        <v>10398.723</v>
      </c>
      <c r="G260" s="21">
        <v>1690.5</v>
      </c>
      <c r="H260" s="24">
        <v>115.304</v>
      </c>
      <c r="I260" s="21">
        <v>964.4</v>
      </c>
      <c r="J260" s="21">
        <v>4601.3999999999996</v>
      </c>
      <c r="K260" s="21">
        <v>2216.8000000000002</v>
      </c>
      <c r="M260">
        <f>(E260/Quarterly!F260)</f>
        <v>1.0661020588778065</v>
      </c>
      <c r="N260">
        <f t="shared" si="4"/>
        <v>90.185275445778117</v>
      </c>
    </row>
    <row r="261" spans="1:14">
      <c r="A261" s="1">
        <v>37895</v>
      </c>
      <c r="B261" s="24">
        <v>152.976</v>
      </c>
      <c r="C261" s="21">
        <v>74.400000000000006</v>
      </c>
      <c r="D261" s="21">
        <v>2123.6999999999998</v>
      </c>
      <c r="E261" s="21">
        <v>11219.5</v>
      </c>
      <c r="F261" s="24">
        <v>10466.950999999999</v>
      </c>
      <c r="G261" s="21">
        <v>1742.3</v>
      </c>
      <c r="H261" s="24">
        <v>115.863</v>
      </c>
      <c r="I261" s="21">
        <v>957.4</v>
      </c>
      <c r="J261" s="21">
        <v>4668.3999999999996</v>
      </c>
      <c r="K261" s="21">
        <v>2229.5</v>
      </c>
      <c r="M261">
        <f>(E261/Quarterly!F261)</f>
        <v>1.0718976328445602</v>
      </c>
      <c r="N261">
        <f t="shared" si="4"/>
        <v>90.339029716130256</v>
      </c>
    </row>
    <row r="262" spans="1:14">
      <c r="A262" s="1">
        <v>37987</v>
      </c>
      <c r="B262" s="24">
        <v>152.93299999999999</v>
      </c>
      <c r="C262" s="21">
        <v>74.8</v>
      </c>
      <c r="D262" s="21">
        <v>2169.1</v>
      </c>
      <c r="E262" s="21">
        <v>11405.5</v>
      </c>
      <c r="F262" s="24">
        <v>10543.620999999999</v>
      </c>
      <c r="G262" s="21">
        <v>1769.6</v>
      </c>
      <c r="H262" s="24">
        <v>116.34399999999999</v>
      </c>
      <c r="I262" s="21">
        <v>969.6</v>
      </c>
      <c r="J262" s="21">
        <v>4756.3</v>
      </c>
      <c r="K262" s="21">
        <v>2284.1999999999998</v>
      </c>
      <c r="M262">
        <f>(E262/Quarterly!F262)</f>
        <v>1.0817441180785994</v>
      </c>
      <c r="N262">
        <f t="shared" si="4"/>
        <v>90.624535859176234</v>
      </c>
    </row>
    <row r="263" spans="1:14">
      <c r="A263" s="1">
        <v>38078</v>
      </c>
      <c r="B263" s="24">
        <v>154.81200000000001</v>
      </c>
      <c r="C263" s="21">
        <v>75.400000000000006</v>
      </c>
      <c r="D263" s="21">
        <v>2202.8000000000002</v>
      </c>
      <c r="E263" s="21">
        <v>11610.3</v>
      </c>
      <c r="F263" s="24">
        <v>10634.232</v>
      </c>
      <c r="G263" s="21">
        <v>1875.6</v>
      </c>
      <c r="H263" s="24">
        <v>116.47</v>
      </c>
      <c r="I263" s="21">
        <v>974.8</v>
      </c>
      <c r="J263" s="21">
        <v>4832.3999999999996</v>
      </c>
      <c r="K263" s="21">
        <v>2327.6999999999998</v>
      </c>
      <c r="M263">
        <f>(E263/Quarterly!F263)</f>
        <v>1.0917854716729896</v>
      </c>
      <c r="N263">
        <f t="shared" si="4"/>
        <v>91.304473254915436</v>
      </c>
    </row>
    <row r="264" spans="1:14">
      <c r="A264" s="1">
        <v>38169</v>
      </c>
      <c r="B264" s="24">
        <v>156.88800000000001</v>
      </c>
      <c r="C264" s="21">
        <v>76.099999999999994</v>
      </c>
      <c r="D264" s="21">
        <v>2237.3000000000002</v>
      </c>
      <c r="E264" s="21">
        <v>11779.4</v>
      </c>
      <c r="F264" s="24">
        <v>10728.671</v>
      </c>
      <c r="G264" s="21">
        <v>1929.7</v>
      </c>
      <c r="H264" s="24">
        <v>117.265</v>
      </c>
      <c r="I264" s="21">
        <v>986.9</v>
      </c>
      <c r="J264" s="21">
        <v>4904.6000000000004</v>
      </c>
      <c r="K264" s="21">
        <v>2353.5</v>
      </c>
      <c r="M264">
        <f>(E264/Quarterly!F264)</f>
        <v>1.0979365477793102</v>
      </c>
      <c r="N264">
        <f t="shared" si="4"/>
        <v>91.490819937747844</v>
      </c>
    </row>
    <row r="265" spans="1:14">
      <c r="A265" s="1">
        <v>38261</v>
      </c>
      <c r="B265" s="24">
        <v>158.923</v>
      </c>
      <c r="C265" s="21">
        <v>77.099999999999994</v>
      </c>
      <c r="D265" s="21">
        <v>2258.1999999999998</v>
      </c>
      <c r="E265" s="21">
        <v>11948.5</v>
      </c>
      <c r="F265" s="24">
        <v>10796.407999999999</v>
      </c>
      <c r="G265" s="21">
        <v>1979.5</v>
      </c>
      <c r="H265" s="24">
        <v>117.86799999999999</v>
      </c>
      <c r="I265" s="21">
        <v>1004.1</v>
      </c>
      <c r="J265" s="21">
        <v>4979.8999999999996</v>
      </c>
      <c r="K265" s="21">
        <v>2409.3000000000002</v>
      </c>
      <c r="M265">
        <f>(E265/Quarterly!F265)</f>
        <v>1.1067106763656951</v>
      </c>
      <c r="N265">
        <f t="shared" si="4"/>
        <v>91.597447992669771</v>
      </c>
    </row>
    <row r="266" spans="1:14">
      <c r="A266" s="1">
        <v>38353</v>
      </c>
      <c r="B266" s="24">
        <v>160.01499999999999</v>
      </c>
      <c r="C266" s="21">
        <v>77.900000000000006</v>
      </c>
      <c r="D266" s="21">
        <v>2299.1999999999998</v>
      </c>
      <c r="E266" s="21">
        <v>12155.4</v>
      </c>
      <c r="F266" s="24">
        <v>10875.826999999999</v>
      </c>
      <c r="G266" s="21">
        <v>2046</v>
      </c>
      <c r="H266" s="24">
        <v>118.001</v>
      </c>
      <c r="I266" s="21">
        <v>1006.6</v>
      </c>
      <c r="J266" s="21">
        <v>5041.8999999999996</v>
      </c>
      <c r="K266" s="21">
        <v>2432.4</v>
      </c>
      <c r="M266">
        <f>(E266/Quarterly!F266)</f>
        <v>1.117652938024851</v>
      </c>
      <c r="N266">
        <f t="shared" si="4"/>
        <v>92.167244345386891</v>
      </c>
    </row>
    <row r="267" spans="1:14">
      <c r="A267" s="1">
        <v>38443</v>
      </c>
      <c r="B267" s="24">
        <v>160.77500000000001</v>
      </c>
      <c r="C267" s="21">
        <v>78.099999999999994</v>
      </c>
      <c r="D267" s="21">
        <v>2328</v>
      </c>
      <c r="E267" s="21">
        <v>12297.5</v>
      </c>
      <c r="F267" s="24">
        <v>10946.117</v>
      </c>
      <c r="G267" s="21">
        <v>2039.7</v>
      </c>
      <c r="H267" s="24">
        <v>118.77500000000001</v>
      </c>
      <c r="I267" s="21">
        <v>1033.3</v>
      </c>
      <c r="J267" s="21">
        <v>5107.6000000000004</v>
      </c>
      <c r="K267" s="21">
        <v>2469.9</v>
      </c>
      <c r="M267">
        <f>(E267/Quarterly!F267)</f>
        <v>1.1234577521873739</v>
      </c>
      <c r="N267">
        <f t="shared" si="4"/>
        <v>92.158425594611657</v>
      </c>
    </row>
    <row r="268" spans="1:14">
      <c r="A268" s="1">
        <v>38534</v>
      </c>
      <c r="B268" s="24">
        <v>163.19900000000001</v>
      </c>
      <c r="C268" s="21">
        <v>78</v>
      </c>
      <c r="D268" s="21">
        <v>2388</v>
      </c>
      <c r="E268" s="21">
        <v>12538.2</v>
      </c>
      <c r="F268" s="24">
        <v>11049.98</v>
      </c>
      <c r="G268" s="21">
        <v>2084.1999999999998</v>
      </c>
      <c r="H268" s="24">
        <v>119.077</v>
      </c>
      <c r="I268" s="21">
        <v>1038.7</v>
      </c>
      <c r="J268" s="21">
        <v>5197.6000000000004</v>
      </c>
      <c r="K268" s="21">
        <v>2554.8000000000002</v>
      </c>
      <c r="M268">
        <f>(E268/Quarterly!F268)</f>
        <v>1.1346807867525552</v>
      </c>
      <c r="N268">
        <f t="shared" si="4"/>
        <v>92.796929717745655</v>
      </c>
    </row>
    <row r="269" spans="1:14">
      <c r="A269" s="1">
        <v>38626</v>
      </c>
      <c r="B269" s="24">
        <v>164.67699999999999</v>
      </c>
      <c r="C269" s="21">
        <v>78.900000000000006</v>
      </c>
      <c r="D269" s="21">
        <v>2405.9</v>
      </c>
      <c r="E269" s="21">
        <v>12696.4</v>
      </c>
      <c r="F269" s="24">
        <v>11086.107</v>
      </c>
      <c r="G269" s="21">
        <v>2174.6</v>
      </c>
      <c r="H269" s="24">
        <v>119.80800000000001</v>
      </c>
      <c r="I269" s="21">
        <v>1004.4</v>
      </c>
      <c r="J269" s="21">
        <v>5289.9</v>
      </c>
      <c r="K269" s="21">
        <v>2599.4</v>
      </c>
      <c r="M269">
        <f>(E269/Quarterly!F269)</f>
        <v>1.1452532435416689</v>
      </c>
      <c r="N269">
        <f t="shared" si="4"/>
        <v>92.532276642628204</v>
      </c>
    </row>
    <row r="270" spans="1:14">
      <c r="A270" s="1">
        <v>38718</v>
      </c>
      <c r="B270" s="24">
        <v>166.79300000000001</v>
      </c>
      <c r="C270" s="21">
        <v>79.2</v>
      </c>
      <c r="D270" s="21">
        <v>2458.4</v>
      </c>
      <c r="E270" s="21">
        <v>12959.6</v>
      </c>
      <c r="F270" s="24">
        <v>11217.261</v>
      </c>
      <c r="G270" s="21">
        <v>2236.6999999999998</v>
      </c>
      <c r="H270" s="24">
        <v>120.797</v>
      </c>
      <c r="I270" s="21">
        <v>1046.5</v>
      </c>
      <c r="J270" s="21">
        <v>5350.5</v>
      </c>
      <c r="K270" s="21">
        <v>2629.3</v>
      </c>
      <c r="M270">
        <f>(E270/Quarterly!F270)</f>
        <v>1.1553265988907631</v>
      </c>
      <c r="N270">
        <f t="shared" si="4"/>
        <v>92.860426997359212</v>
      </c>
    </row>
    <row r="271" spans="1:14">
      <c r="A271" s="1">
        <v>38808</v>
      </c>
      <c r="B271" s="24">
        <v>167.08099999999999</v>
      </c>
      <c r="C271" s="21">
        <v>79.3</v>
      </c>
      <c r="D271" s="21">
        <v>2495.6999999999998</v>
      </c>
      <c r="E271" s="21">
        <v>13134.1</v>
      </c>
      <c r="F271" s="24">
        <v>11291.674000000001</v>
      </c>
      <c r="G271" s="21">
        <v>2253.6999999999998</v>
      </c>
      <c r="H271" s="24">
        <v>121.11799999999999</v>
      </c>
      <c r="I271" s="21">
        <v>1049.0999999999999</v>
      </c>
      <c r="J271" s="21">
        <v>5431.3</v>
      </c>
      <c r="K271" s="21">
        <v>2681.5</v>
      </c>
      <c r="M271">
        <f>(E271/Quarterly!F271)</f>
        <v>1.163166772260694</v>
      </c>
      <c r="N271">
        <f t="shared" si="4"/>
        <v>93.228702587559255</v>
      </c>
    </row>
    <row r="272" spans="1:14">
      <c r="A272" s="1">
        <v>38899</v>
      </c>
      <c r="B272" s="24">
        <v>167.887</v>
      </c>
      <c r="C272" s="21">
        <v>79.5</v>
      </c>
      <c r="D272" s="21">
        <v>2526.9</v>
      </c>
      <c r="E272" s="21">
        <v>13249.6</v>
      </c>
      <c r="F272" s="24">
        <v>11314.057000000001</v>
      </c>
      <c r="G272" s="21">
        <v>2231.6999999999998</v>
      </c>
      <c r="H272" s="24">
        <v>121.842</v>
      </c>
      <c r="I272" s="21">
        <v>1054.4000000000001</v>
      </c>
      <c r="J272" s="21">
        <v>5502.9</v>
      </c>
      <c r="K272" s="21">
        <v>2726.3</v>
      </c>
      <c r="M272">
        <f>(E272/Quarterly!F272)</f>
        <v>1.1710741779009952</v>
      </c>
      <c r="N272">
        <f t="shared" si="4"/>
        <v>92.85843141117185</v>
      </c>
    </row>
    <row r="273" spans="1:14">
      <c r="A273" s="1">
        <v>38991</v>
      </c>
      <c r="B273" s="24">
        <v>171.67599999999999</v>
      </c>
      <c r="C273" s="21">
        <v>78.900000000000006</v>
      </c>
      <c r="D273" s="21">
        <v>2551.4</v>
      </c>
      <c r="E273" s="21">
        <v>13370.1</v>
      </c>
      <c r="F273" s="24">
        <v>11356.368</v>
      </c>
      <c r="G273" s="21">
        <v>2159.5</v>
      </c>
      <c r="H273" s="24">
        <v>122.217</v>
      </c>
      <c r="I273" s="21">
        <v>1058.2</v>
      </c>
      <c r="J273" s="21">
        <v>5595</v>
      </c>
      <c r="K273" s="21">
        <v>2703.8</v>
      </c>
      <c r="M273">
        <f>(E273/Quarterly!F273)</f>
        <v>1.1773218338821003</v>
      </c>
      <c r="N273">
        <f t="shared" si="4"/>
        <v>92.919708387540197</v>
      </c>
    </row>
    <row r="274" spans="1:14">
      <c r="A274" s="1">
        <v>39083</v>
      </c>
      <c r="B274" s="24">
        <v>173.744</v>
      </c>
      <c r="C274" s="21">
        <v>78.8</v>
      </c>
      <c r="D274" s="21">
        <v>2597</v>
      </c>
      <c r="E274" s="21">
        <v>13510.9</v>
      </c>
      <c r="F274" s="24">
        <v>11357.84</v>
      </c>
      <c r="G274" s="21">
        <v>2117.8000000000002</v>
      </c>
      <c r="H274" s="24">
        <v>121.962</v>
      </c>
      <c r="I274" s="21">
        <v>1076.5999999999999</v>
      </c>
      <c r="J274" s="21">
        <v>5686.8</v>
      </c>
      <c r="K274" s="21">
        <v>2761.5</v>
      </c>
      <c r="M274">
        <f>(E274/Quarterly!F274)</f>
        <v>1.189565973811922</v>
      </c>
      <c r="N274">
        <f t="shared" si="4"/>
        <v>93.126055656679952</v>
      </c>
    </row>
    <row r="275" spans="1:14">
      <c r="A275" s="1">
        <v>39173</v>
      </c>
      <c r="B275" s="24">
        <v>174.09800000000001</v>
      </c>
      <c r="C275" s="21">
        <v>79.400000000000006</v>
      </c>
      <c r="D275" s="21">
        <v>2655.9</v>
      </c>
      <c r="E275" s="21">
        <v>13737.5</v>
      </c>
      <c r="F275" s="24">
        <v>11491.351000000001</v>
      </c>
      <c r="G275" s="21">
        <v>2147.1999999999998</v>
      </c>
      <c r="H275" s="24">
        <v>122.44799999999999</v>
      </c>
      <c r="I275" s="21">
        <v>1085.3</v>
      </c>
      <c r="J275" s="21">
        <v>5754.4</v>
      </c>
      <c r="K275" s="21">
        <v>2817.7</v>
      </c>
      <c r="M275">
        <f>(E275/Quarterly!F275)</f>
        <v>1.1954643105062233</v>
      </c>
      <c r="N275">
        <f t="shared" si="4"/>
        <v>93.846783940938209</v>
      </c>
    </row>
    <row r="276" spans="1:14">
      <c r="A276" s="23">
        <v>39264</v>
      </c>
      <c r="B276" s="24">
        <v>175.505</v>
      </c>
      <c r="C276" s="21">
        <v>79.8</v>
      </c>
      <c r="D276" s="21">
        <v>2703.5</v>
      </c>
      <c r="E276" s="21">
        <v>13950.6</v>
      </c>
      <c r="F276" s="24">
        <v>11625.745999999999</v>
      </c>
      <c r="G276" s="21">
        <v>2164</v>
      </c>
      <c r="H276" s="24">
        <v>122.34699999999999</v>
      </c>
      <c r="I276" s="21">
        <v>1086.2</v>
      </c>
      <c r="J276" s="21">
        <v>5832.8</v>
      </c>
      <c r="K276" s="21">
        <v>2846.6</v>
      </c>
      <c r="M276" s="22">
        <f>(E276/Quarterly!F276)</f>
        <v>1.1999746080810643</v>
      </c>
      <c r="N276" s="22">
        <f t="shared" ref="N276:N280" si="5">F276/H276</f>
        <v>95.022730430660332</v>
      </c>
    </row>
    <row r="277" spans="1:14">
      <c r="A277" s="23">
        <v>39356</v>
      </c>
      <c r="B277" s="24">
        <v>177.80600000000001</v>
      </c>
      <c r="C277" s="21">
        <v>79.3</v>
      </c>
      <c r="D277" s="21">
        <v>2742.9</v>
      </c>
      <c r="E277" s="21">
        <v>14031.2</v>
      </c>
      <c r="F277" s="24">
        <v>11620.739</v>
      </c>
      <c r="G277" s="21">
        <v>2092.3000000000002</v>
      </c>
      <c r="H277" s="24">
        <v>121.87</v>
      </c>
      <c r="I277" s="21">
        <v>1083</v>
      </c>
      <c r="J277" s="21">
        <v>5903.5</v>
      </c>
      <c r="K277" s="21">
        <v>2906.2</v>
      </c>
      <c r="M277" s="22">
        <f>(E277/Quarterly!F277)</f>
        <v>1.2074275138612098</v>
      </c>
      <c r="N277" s="22">
        <f t="shared" si="5"/>
        <v>95.353565274472786</v>
      </c>
    </row>
    <row r="278" spans="1:14">
      <c r="A278" s="23">
        <v>39448</v>
      </c>
      <c r="B278" s="24">
        <v>179.48599999999999</v>
      </c>
      <c r="C278" s="21">
        <v>78.7</v>
      </c>
      <c r="D278" s="21">
        <v>2798.1</v>
      </c>
      <c r="E278" s="21">
        <v>14150.8</v>
      </c>
      <c r="F278" s="24">
        <v>11645.968000000001</v>
      </c>
      <c r="G278" s="21">
        <v>2056.1</v>
      </c>
      <c r="H278" s="24">
        <v>121.35599999999999</v>
      </c>
      <c r="I278" s="21">
        <v>1071</v>
      </c>
      <c r="J278" s="21">
        <v>5980.6</v>
      </c>
      <c r="K278" s="21">
        <v>2950.7</v>
      </c>
      <c r="M278" s="22">
        <f>(E278/Quarterly!F278)</f>
        <v>1.2150814771258172</v>
      </c>
      <c r="N278" s="22">
        <f t="shared" si="5"/>
        <v>95.96532515903624</v>
      </c>
    </row>
    <row r="279" spans="1:14">
      <c r="A279" s="23">
        <v>39539</v>
      </c>
      <c r="B279" s="24">
        <v>179.89400000000001</v>
      </c>
      <c r="C279" s="21">
        <v>77.599999999999994</v>
      </c>
      <c r="D279" s="21">
        <v>2873.7</v>
      </c>
      <c r="E279" s="21">
        <v>14294.5</v>
      </c>
      <c r="F279" s="24">
        <v>11727.351000000001</v>
      </c>
      <c r="G279" s="21">
        <v>2000.9</v>
      </c>
      <c r="H279" s="24">
        <v>121.122</v>
      </c>
      <c r="I279" s="21">
        <v>1059.3</v>
      </c>
      <c r="J279" s="21">
        <v>6052.5</v>
      </c>
      <c r="K279" s="21">
        <v>3026.2</v>
      </c>
      <c r="M279" s="22">
        <f>(E279/Quarterly!F279)</f>
        <v>1.218902717246205</v>
      </c>
      <c r="N279" s="22">
        <f t="shared" si="5"/>
        <v>96.822633377916489</v>
      </c>
    </row>
    <row r="280" spans="1:14">
      <c r="A280" s="23">
        <v>39630</v>
      </c>
      <c r="B280" s="24">
        <v>181.721</v>
      </c>
      <c r="C280" s="21">
        <v>75.5</v>
      </c>
      <c r="D280" s="21">
        <v>2946.1</v>
      </c>
      <c r="E280" s="21">
        <v>14412.8</v>
      </c>
      <c r="F280" s="24">
        <v>11712.429</v>
      </c>
      <c r="G280" s="21">
        <v>2010.9</v>
      </c>
      <c r="H280" s="24">
        <v>120.16800000000001</v>
      </c>
      <c r="I280" s="21">
        <v>1016.2</v>
      </c>
      <c r="J280" s="21">
        <v>6102.7</v>
      </c>
      <c r="K280" s="21">
        <v>3044.6</v>
      </c>
      <c r="M280" s="22">
        <f>(E280/Quarterly!F280)</f>
        <v>1.2305560187387261</v>
      </c>
      <c r="N280" s="22">
        <f t="shared" si="5"/>
        <v>97.467121030557209</v>
      </c>
    </row>
  </sheetData>
  <phoneticPr fontId="3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29"/>
  <sheetViews>
    <sheetView workbookViewId="0">
      <selection activeCell="J2" sqref="J2"/>
    </sheetView>
  </sheetViews>
  <sheetFormatPr defaultRowHeight="12.75"/>
  <sheetData>
    <row r="1" spans="1:14">
      <c r="A1" t="s">
        <v>112</v>
      </c>
      <c r="B1" t="s">
        <v>111</v>
      </c>
      <c r="D1" t="s">
        <v>113</v>
      </c>
      <c r="F1" t="s">
        <v>114</v>
      </c>
      <c r="H1" t="s">
        <v>115</v>
      </c>
      <c r="J1" t="s">
        <v>116</v>
      </c>
      <c r="L1" t="s">
        <v>153</v>
      </c>
      <c r="N1" t="s">
        <v>154</v>
      </c>
    </row>
    <row r="2" spans="1:14">
      <c r="A2">
        <f>YEAR(Quarterly!A62)*100+MONTH(Quarterly!A62)</f>
        <v>195401</v>
      </c>
      <c r="B2">
        <f>LN(Quarterly!E62/Quarterly!F62)</f>
        <v>-1.6941649521394504</v>
      </c>
      <c r="D2">
        <f>Quarterly!H62</f>
        <v>57.561999999999998</v>
      </c>
      <c r="F2">
        <f>LN((Quarterly!K62+Quarterly!J62+Quarterly!D62)/Quarterly!E62)</f>
        <v>-0.24755309712390788</v>
      </c>
      <c r="H2">
        <f>LN((Quarterly!G62+Quarterly!I62)/Quarterly!E62)</f>
        <v>-1.5137160256140427</v>
      </c>
      <c r="J2">
        <f>LN(Quarterly!E62/D2)-LN(Quarterly!B62)</f>
        <v>-0.51920670474240826</v>
      </c>
      <c r="L2">
        <f>LN((Quarterly!J62+Quarterly!K62)/Quarterly!E62)</f>
        <v>-0.60764684781142575</v>
      </c>
      <c r="N2">
        <f>LN((Quarterly!D62)/Quarterly!E62)</f>
        <v>-1.44359384852994</v>
      </c>
    </row>
    <row r="3" spans="1:14">
      <c r="A3">
        <f>YEAR(Quarterly!A63)*100+MONTH(Quarterly!A63)</f>
        <v>195404</v>
      </c>
      <c r="B3">
        <f>LN(Quarterly!E63/Quarterly!F63)</f>
        <v>-1.693214719867683</v>
      </c>
      <c r="D3">
        <f>Quarterly!H63</f>
        <v>57.128</v>
      </c>
      <c r="F3">
        <f>LN((Quarterly!K63+Quarterly!J63+Quarterly!D63)/Quarterly!E63)</f>
        <v>-0.25078265480387074</v>
      </c>
      <c r="H3">
        <f>LN((Quarterly!G63+Quarterly!I63)/Quarterly!E63)</f>
        <v>-1.5107485355932966</v>
      </c>
      <c r="J3">
        <f>LN(Quarterly!E63/D3)-LN(Quarterly!B63)</f>
        <v>-0.51086949514405355</v>
      </c>
      <c r="L3">
        <f>LN((Quarterly!J63+Quarterly!K63)/Quarterly!E63)</f>
        <v>-0.59977310978248699</v>
      </c>
      <c r="N3">
        <f>LN((Quarterly!D63)/Quarterly!E63)</f>
        <v>-1.4729189657202471</v>
      </c>
    </row>
    <row r="4" spans="1:14">
      <c r="A4">
        <f>YEAR(Quarterly!A64)*100+MONTH(Quarterly!A64)</f>
        <v>195407</v>
      </c>
      <c r="B4">
        <f>LN(Quarterly!E64/Quarterly!F64)</f>
        <v>-1.6915139425851891</v>
      </c>
      <c r="D4">
        <f>Quarterly!H64</f>
        <v>56.905000000000001</v>
      </c>
      <c r="F4">
        <f>LN((Quarterly!K64+Quarterly!J64+Quarterly!D64)/Quarterly!E64)</f>
        <v>-0.25835445735726087</v>
      </c>
      <c r="H4">
        <f>LN((Quarterly!G64+Quarterly!I64)/Quarterly!E64)</f>
        <v>-1.4867648914835252</v>
      </c>
      <c r="J4">
        <f>LN(Quarterly!E64/D4)-LN(Quarterly!B64)</f>
        <v>-0.50217261937690783</v>
      </c>
      <c r="L4">
        <f>LN((Quarterly!J64+Quarterly!K64)/Quarterly!E64)</f>
        <v>-0.59850567346525607</v>
      </c>
      <c r="N4">
        <f>LN((Quarterly!D64)/Quarterly!E64)</f>
        <v>-1.5019787601193528</v>
      </c>
    </row>
    <row r="5" spans="1:14">
      <c r="A5">
        <f>YEAR(Quarterly!A65)*100+MONTH(Quarterly!A65)</f>
        <v>195410</v>
      </c>
      <c r="B5">
        <f>LN(Quarterly!E65/Quarterly!F65)</f>
        <v>-1.6885366376172346</v>
      </c>
      <c r="D5">
        <f>Quarterly!H65</f>
        <v>57.618000000000002</v>
      </c>
      <c r="F5">
        <f>LN((Quarterly!K65+Quarterly!J65+Quarterly!D65)/Quarterly!E65)</f>
        <v>-0.27012213530675083</v>
      </c>
      <c r="H5">
        <f>LN((Quarterly!G65+Quarterly!I65)/Quarterly!E65)</f>
        <v>-1.4540043587939531</v>
      </c>
      <c r="J5">
        <f>LN(Quarterly!E65/D5)-LN(Quarterly!B65)</f>
        <v>-0.5016654692471636</v>
      </c>
      <c r="L5">
        <f>LN((Quarterly!J65+Quarterly!K65)/Quarterly!E65)</f>
        <v>-0.60686349660159244</v>
      </c>
      <c r="N5">
        <f>LN((Quarterly!D65)/Quarterly!E65)</f>
        <v>-1.5222126088204864</v>
      </c>
    </row>
    <row r="6" spans="1:14">
      <c r="A6">
        <f>YEAR(Quarterly!A66)*100+MONTH(Quarterly!A66)</f>
        <v>195501</v>
      </c>
      <c r="B6">
        <f>LN(Quarterly!E66/Quarterly!F66)</f>
        <v>-1.6838336155262579</v>
      </c>
      <c r="D6">
        <f>Quarterly!H66</f>
        <v>58.546999999999997</v>
      </c>
      <c r="F6">
        <f>LN((Quarterly!K66+Quarterly!J66+Quarterly!D66)/Quarterly!E66)</f>
        <v>-0.29183042321120767</v>
      </c>
      <c r="H6">
        <f>LN((Quarterly!G66+Quarterly!I66)/Quarterly!E66)</f>
        <v>-1.3857977134811745</v>
      </c>
      <c r="J6">
        <f>LN(Quarterly!E66/D6)-LN(Quarterly!B66)</f>
        <v>-0.49225446591784072</v>
      </c>
      <c r="L6">
        <f>LN((Quarterly!J66+Quarterly!K66)/Quarterly!E66)</f>
        <v>-0.62591110883537382</v>
      </c>
      <c r="N6">
        <f>LN((Quarterly!D66)/Quarterly!E66)</f>
        <v>-1.550597412411167</v>
      </c>
    </row>
    <row r="7" spans="1:14">
      <c r="A7">
        <f>YEAR(Quarterly!A67)*100+MONTH(Quarterly!A67)</f>
        <v>195504</v>
      </c>
      <c r="B7">
        <f>LN(Quarterly!E67/Quarterly!F67)</f>
        <v>-1.6796829241409188</v>
      </c>
      <c r="D7">
        <f>Quarterly!H67</f>
        <v>59.308999999999997</v>
      </c>
      <c r="F7">
        <f>LN((Quarterly!K67+Quarterly!J67+Quarterly!D67)/Quarterly!E67)</f>
        <v>-0.30099328120604496</v>
      </c>
      <c r="H7">
        <f>LN((Quarterly!G67+Quarterly!I67)/Quarterly!E67)</f>
        <v>-1.3464560578583644</v>
      </c>
      <c r="J7">
        <f>LN(Quarterly!E67/D7)-LN(Quarterly!B67)</f>
        <v>-0.49512560996056076</v>
      </c>
      <c r="L7">
        <f>LN((Quarterly!J67+Quarterly!K67)/Quarterly!E67)</f>
        <v>-0.63339620268178065</v>
      </c>
      <c r="N7">
        <f>LN((Quarterly!D67)/Quarterly!E67)</f>
        <v>-1.5640025796358563</v>
      </c>
    </row>
    <row r="8" spans="1:14">
      <c r="A8">
        <f>YEAR(Quarterly!A68)*100+MONTH(Quarterly!A68)</f>
        <v>195507</v>
      </c>
      <c r="B8">
        <f>LN(Quarterly!E68/Quarterly!F68)</f>
        <v>-1.6721989310309096</v>
      </c>
      <c r="D8">
        <f>Quarterly!H68</f>
        <v>59.924999999999997</v>
      </c>
      <c r="F8">
        <f>LN((Quarterly!K68+Quarterly!J68+Quarterly!D68)/Quarterly!E68)</f>
        <v>-0.30799019101515623</v>
      </c>
      <c r="H8">
        <f>LN((Quarterly!G68+Quarterly!I68)/Quarterly!E68)</f>
        <v>-1.3340480049494532</v>
      </c>
      <c r="J8">
        <f>LN(Quarterly!E68/D8)-LN(Quarterly!B68)</f>
        <v>-0.49698580025450867</v>
      </c>
      <c r="L8">
        <f>LN((Quarterly!J68+Quarterly!K68)/Quarterly!E68)</f>
        <v>-0.6427124190878587</v>
      </c>
      <c r="N8">
        <f>LN((Quarterly!D68)/Quarterly!E68)</f>
        <v>-1.5651416265291236</v>
      </c>
    </row>
    <row r="9" spans="1:14">
      <c r="A9">
        <f>YEAR(Quarterly!A69)*100+MONTH(Quarterly!A69)</f>
        <v>195510</v>
      </c>
      <c r="B9">
        <f>LN(Quarterly!E69/Quarterly!F69)</f>
        <v>-1.6621715539999762</v>
      </c>
      <c r="D9">
        <f>Quarterly!H69</f>
        <v>60.652000000000001</v>
      </c>
      <c r="F9">
        <f>LN((Quarterly!K69+Quarterly!J69+Quarterly!D69)/Quarterly!E69)</f>
        <v>-0.30983487709291424</v>
      </c>
      <c r="H9">
        <f>LN((Quarterly!G69+Quarterly!I69)/Quarterly!E69)</f>
        <v>-1.3244001782354096</v>
      </c>
      <c r="J9">
        <f>LN(Quarterly!E69/D9)-LN(Quarterly!B69)</f>
        <v>-0.50576190078983752</v>
      </c>
      <c r="L9">
        <f>LN((Quarterly!J69+Quarterly!K69)/Quarterly!E69)</f>
        <v>-0.63523266244588039</v>
      </c>
      <c r="N9">
        <f>LN((Quarterly!D69)/Quarterly!E69)</f>
        <v>-1.590832724603066</v>
      </c>
    </row>
    <row r="10" spans="1:14">
      <c r="A10">
        <f>YEAR(Quarterly!A70)*100+MONTH(Quarterly!A70)</f>
        <v>195601</v>
      </c>
      <c r="B10">
        <f>LN(Quarterly!E70/Quarterly!F70)</f>
        <v>-1.652097899276697</v>
      </c>
      <c r="D10">
        <f>Quarterly!H70</f>
        <v>61.02</v>
      </c>
      <c r="F10">
        <f>LN((Quarterly!K70+Quarterly!J70+Quarterly!D70)/Quarterly!E70)</f>
        <v>-0.3002913948606325</v>
      </c>
      <c r="H10">
        <f>LN((Quarterly!G70+Quarterly!I70)/Quarterly!E70)</f>
        <v>-1.3530000449067341</v>
      </c>
      <c r="J10">
        <f>LN(Quarterly!E70/D10)-LN(Quarterly!B70)</f>
        <v>-0.52193193823079831</v>
      </c>
      <c r="L10">
        <f>LN((Quarterly!J70+Quarterly!K70)/Quarterly!E70)</f>
        <v>-0.62610188106708575</v>
      </c>
      <c r="N10">
        <f>LN((Quarterly!D70)/Quarterly!E70)</f>
        <v>-1.5802169216085797</v>
      </c>
    </row>
    <row r="11" spans="1:14">
      <c r="A11">
        <f>YEAR(Quarterly!A71)*100+MONTH(Quarterly!A71)</f>
        <v>195604</v>
      </c>
      <c r="B11">
        <f>LN(Quarterly!E71/Quarterly!F71)</f>
        <v>-1.6462925078413861</v>
      </c>
      <c r="D11">
        <f>Quarterly!H71</f>
        <v>61.152000000000001</v>
      </c>
      <c r="F11">
        <f>LN((Quarterly!K71+Quarterly!J71+Quarterly!D71)/Quarterly!E71)</f>
        <v>-0.29554338461373875</v>
      </c>
      <c r="H11">
        <f>LN((Quarterly!G71+Quarterly!I71)/Quarterly!E71)</f>
        <v>-1.3803241941333866</v>
      </c>
      <c r="J11">
        <f>LN(Quarterly!E71/D11)-LN(Quarterly!B71)</f>
        <v>-0.52950271474884492</v>
      </c>
      <c r="L11">
        <f>LN((Quarterly!J71+Quarterly!K71)/Quarterly!E71)</f>
        <v>-0.62849351174535117</v>
      </c>
      <c r="N11">
        <f>LN((Quarterly!D71)/Quarterly!E71)</f>
        <v>-1.5571662851627157</v>
      </c>
    </row>
    <row r="12" spans="1:14">
      <c r="A12">
        <f>YEAR(Quarterly!A72)*100+MONTH(Quarterly!A72)</f>
        <v>195607</v>
      </c>
      <c r="B12">
        <f>LN(Quarterly!E72/Quarterly!F72)</f>
        <v>-1.6333940493990176</v>
      </c>
      <c r="D12">
        <f>Quarterly!H72</f>
        <v>60.908000000000001</v>
      </c>
      <c r="F12">
        <f>LN((Quarterly!K72+Quarterly!J72+Quarterly!D72)/Quarterly!E72)</f>
        <v>-0.29644637044536915</v>
      </c>
      <c r="H12">
        <f>LN((Quarterly!G72+Quarterly!I72)/Quarterly!E72)</f>
        <v>-1.3837935072530998</v>
      </c>
      <c r="J12">
        <f>LN(Quarterly!E72/D12)-LN(Quarterly!B72)</f>
        <v>-0.52921799907991796</v>
      </c>
      <c r="L12">
        <f>LN((Quarterly!J72+Quarterly!K72)/Quarterly!E72)</f>
        <v>-0.62559703683757484</v>
      </c>
      <c r="N12">
        <f>LN((Quarterly!D72)/Quarterly!E72)</f>
        <v>-1.5677512793016493</v>
      </c>
    </row>
    <row r="13" spans="1:14">
      <c r="A13">
        <f>YEAR(Quarterly!A73)*100+MONTH(Quarterly!A73)</f>
        <v>195610</v>
      </c>
      <c r="B13">
        <f>LN(Quarterly!E73/Quarterly!F73)</f>
        <v>-1.6297480007301064</v>
      </c>
      <c r="D13">
        <f>Quarterly!H73</f>
        <v>61.244999999999997</v>
      </c>
      <c r="F13">
        <f>LN((Quarterly!K73+Quarterly!J73+Quarterly!D73)/Quarterly!E73)</f>
        <v>-0.29717427721111817</v>
      </c>
      <c r="H13">
        <f>LN((Quarterly!G73+Quarterly!I73)/Quarterly!E73)</f>
        <v>-1.399096332703863</v>
      </c>
      <c r="J13">
        <f>LN(Quarterly!E73/D13)-LN(Quarterly!B73)</f>
        <v>-0.53134542166639176</v>
      </c>
      <c r="L13">
        <f>LN((Quarterly!J73+Quarterly!K73)/Quarterly!E73)</f>
        <v>-0.63064711146370145</v>
      </c>
      <c r="N13">
        <f>LN((Quarterly!D73)/Quarterly!E73)</f>
        <v>-1.5574753486406423</v>
      </c>
    </row>
    <row r="14" spans="1:14">
      <c r="A14">
        <f>YEAR(Quarterly!A74)*100+MONTH(Quarterly!A74)</f>
        <v>195701</v>
      </c>
      <c r="B14">
        <f>LN(Quarterly!E74/Quarterly!F74)</f>
        <v>-1.6156791129705743</v>
      </c>
      <c r="D14">
        <f>Quarterly!H74</f>
        <v>61.3</v>
      </c>
      <c r="F14">
        <f>LN((Quarterly!K74+Quarterly!J74+Quarterly!D74)/Quarterly!E74)</f>
        <v>-0.29588123990750576</v>
      </c>
      <c r="H14">
        <f>LN((Quarterly!G74+Quarterly!I74)/Quarterly!E74)</f>
        <v>-1.4030569944610647</v>
      </c>
      <c r="J14">
        <f>LN(Quarterly!E74/D14)-LN(Quarterly!B74)</f>
        <v>-0.52649628947805338</v>
      </c>
      <c r="L14">
        <f>LN((Quarterly!J74+Quarterly!K74)/Quarterly!E74)</f>
        <v>-0.6365965143046739</v>
      </c>
      <c r="N14">
        <f>LN((Quarterly!D74)/Quarterly!E74)</f>
        <v>-1.5381147165602354</v>
      </c>
    </row>
    <row r="15" spans="1:14">
      <c r="A15">
        <f>YEAR(Quarterly!A75)*100+MONTH(Quarterly!A75)</f>
        <v>195704</v>
      </c>
      <c r="B15">
        <f>LN(Quarterly!E75/Quarterly!F75)</f>
        <v>-1.6088358148334068</v>
      </c>
      <c r="D15">
        <f>Quarterly!H75</f>
        <v>61.168999999999997</v>
      </c>
      <c r="F15">
        <f>LN((Quarterly!K75+Quarterly!J75+Quarterly!D75)/Quarterly!E75)</f>
        <v>-0.29175539783941673</v>
      </c>
      <c r="H15">
        <f>LN((Quarterly!G75+Quarterly!I75)/Quarterly!E75)</f>
        <v>-1.410986973710262</v>
      </c>
      <c r="J15">
        <f>LN(Quarterly!E75/D15)-LN(Quarterly!B75)</f>
        <v>-0.52992121827730232</v>
      </c>
      <c r="L15">
        <f>LN((Quarterly!J75+Quarterly!K75)/Quarterly!E75)</f>
        <v>-0.62986162175228455</v>
      </c>
      <c r="N15">
        <f>LN((Quarterly!D75)/Quarterly!E75)</f>
        <v>-1.5404450409471488</v>
      </c>
    </row>
    <row r="16" spans="1:14">
      <c r="A16">
        <f>YEAR(Quarterly!A76)*100+MONTH(Quarterly!A76)</f>
        <v>195707</v>
      </c>
      <c r="B16">
        <f>LN(Quarterly!E76/Quarterly!F76)</f>
        <v>-1.6029853209885772</v>
      </c>
      <c r="D16">
        <f>Quarterly!H76</f>
        <v>60.872999999999998</v>
      </c>
      <c r="F16">
        <f>LN((Quarterly!K76+Quarterly!J76+Quarterly!D76)/Quarterly!E76)</f>
        <v>-0.28854007336241766</v>
      </c>
      <c r="H16">
        <f>LN((Quarterly!G76+Quarterly!I76)/Quarterly!E76)</f>
        <v>-1.4176558163239421</v>
      </c>
      <c r="J16">
        <f>LN(Quarterly!E76/D16)-LN(Quarterly!B76)</f>
        <v>-0.52267737675328796</v>
      </c>
      <c r="L16">
        <f>LN((Quarterly!J76+Quarterly!K76)/Quarterly!E76)</f>
        <v>-0.62518399854101003</v>
      </c>
      <c r="N16">
        <f>LN((Quarterly!D76)/Quarterly!E76)</f>
        <v>-1.5408739493817747</v>
      </c>
    </row>
    <row r="17" spans="1:14">
      <c r="A17">
        <f>YEAR(Quarterly!A77)*100+MONTH(Quarterly!A77)</f>
        <v>195710</v>
      </c>
      <c r="B17">
        <f>LN(Quarterly!E77/Quarterly!F77)</f>
        <v>-1.6028982656221145</v>
      </c>
      <c r="D17">
        <f>Quarterly!H77</f>
        <v>59.613</v>
      </c>
      <c r="F17">
        <f>LN((Quarterly!K77+Quarterly!J77+Quarterly!D77)/Quarterly!E77)</f>
        <v>-0.26546766659148907</v>
      </c>
      <c r="H17">
        <f>LN((Quarterly!G77+Quarterly!I77)/Quarterly!E77)</f>
        <v>-1.4872106919361801</v>
      </c>
      <c r="J17">
        <f>LN(Quarterly!E77/D17)-LN(Quarterly!B77)</f>
        <v>-0.52569845721771591</v>
      </c>
      <c r="L17">
        <f>LN((Quarterly!J77+Quarterly!K77)/Quarterly!E77)</f>
        <v>-0.60664152911662128</v>
      </c>
      <c r="N17">
        <f>LN((Quarterly!D77)/Quarterly!E77)</f>
        <v>-1.5065723809853262</v>
      </c>
    </row>
    <row r="18" spans="1:14">
      <c r="A18">
        <f>YEAR(Quarterly!A78)*100+MONTH(Quarterly!A78)</f>
        <v>195801</v>
      </c>
      <c r="B18">
        <f>LN(Quarterly!E78/Quarterly!F78)</f>
        <v>-1.5917578678689226</v>
      </c>
      <c r="D18">
        <f>Quarterly!H78</f>
        <v>58.262999999999998</v>
      </c>
      <c r="F18">
        <f>LN((Quarterly!K78+Quarterly!J78+Quarterly!D78)/Quarterly!E78)</f>
        <v>-0.24626113838889721</v>
      </c>
      <c r="H18">
        <f>LN((Quarterly!G78+Quarterly!I78)/Quarterly!E78)</f>
        <v>-1.5341506485048833</v>
      </c>
      <c r="J18">
        <f>LN(Quarterly!E78/D18)-LN(Quarterly!B78)</f>
        <v>-0.52291150365192074</v>
      </c>
      <c r="L18">
        <f>LN((Quarterly!J78+Quarterly!K78)/Quarterly!E78)</f>
        <v>-0.58431253049026965</v>
      </c>
      <c r="N18">
        <f>LN((Quarterly!D78)/Quarterly!E78)</f>
        <v>-1.4950870939249257</v>
      </c>
    </row>
    <row r="19" spans="1:14">
      <c r="A19">
        <f>YEAR(Quarterly!A79)*100+MONTH(Quarterly!A79)</f>
        <v>195804</v>
      </c>
      <c r="B19">
        <f>LN(Quarterly!E79/Quarterly!F79)</f>
        <v>-1.5886487606996937</v>
      </c>
      <c r="D19">
        <f>Quarterly!H79</f>
        <v>57.427</v>
      </c>
      <c r="F19">
        <f>LN((Quarterly!K79+Quarterly!J79+Quarterly!D79)/Quarterly!E79)</f>
        <v>-0.23489095544338337</v>
      </c>
      <c r="H19">
        <f>LN((Quarterly!G79+Quarterly!I79)/Quarterly!E79)</f>
        <v>-1.57005769023254</v>
      </c>
      <c r="J19">
        <f>LN(Quarterly!E79/D19)-LN(Quarterly!B79)</f>
        <v>-0.50780191485354198</v>
      </c>
      <c r="L19">
        <f>LN((Quarterly!J79+Quarterly!K79)/Quarterly!E79)</f>
        <v>-0.57878992907689031</v>
      </c>
      <c r="N19">
        <f>LN((Quarterly!D79)/Quarterly!E79)</f>
        <v>-1.4693248647854344</v>
      </c>
    </row>
    <row r="20" spans="1:14">
      <c r="A20">
        <f>YEAR(Quarterly!A80)*100+MONTH(Quarterly!A80)</f>
        <v>195807</v>
      </c>
      <c r="B20">
        <f>LN(Quarterly!E80/Quarterly!F80)</f>
        <v>-1.5822351242154393</v>
      </c>
      <c r="D20">
        <f>Quarterly!H80</f>
        <v>58.110999999999997</v>
      </c>
      <c r="F20">
        <f>LN((Quarterly!K80+Quarterly!J80+Quarterly!D80)/Quarterly!E80)</f>
        <v>-0.24798854990524041</v>
      </c>
      <c r="H20">
        <f>LN((Quarterly!G80+Quarterly!I80)/Quarterly!E80)</f>
        <v>-1.5235578372691512</v>
      </c>
      <c r="J20">
        <f>LN(Quarterly!E80/D20)-LN(Quarterly!B80)</f>
        <v>-0.50424711948577405</v>
      </c>
      <c r="L20">
        <f>LN((Quarterly!J80+Quarterly!K80)/Quarterly!E80)</f>
        <v>-0.59105679288793977</v>
      </c>
      <c r="N20">
        <f>LN((Quarterly!D80)/Quarterly!E80)</f>
        <v>-1.4844493722592165</v>
      </c>
    </row>
    <row r="21" spans="1:14">
      <c r="A21">
        <f>YEAR(Quarterly!A81)*100+MONTH(Quarterly!A81)</f>
        <v>195810</v>
      </c>
      <c r="B21">
        <f>LN(Quarterly!E81/Quarterly!F81)</f>
        <v>-1.5771800855332261</v>
      </c>
      <c r="D21">
        <f>Quarterly!H81</f>
        <v>58.978999999999999</v>
      </c>
      <c r="F21">
        <f>LN((Quarterly!K81+Quarterly!J81+Quarterly!D81)/Quarterly!E81)</f>
        <v>-0.26123088636461117</v>
      </c>
      <c r="H21">
        <f>LN((Quarterly!G81+Quarterly!I81)/Quarterly!E81)</f>
        <v>-1.4683321848623283</v>
      </c>
      <c r="J21">
        <f>LN(Quarterly!E81/D21)-LN(Quarterly!B81)</f>
        <v>-0.50148339328540015</v>
      </c>
      <c r="L21">
        <f>LN((Quarterly!J81+Quarterly!K81)/Quarterly!E81)</f>
        <v>-0.60895765065426899</v>
      </c>
      <c r="N21">
        <f>LN((Quarterly!D81)/Quarterly!E81)</f>
        <v>-1.4863995236562986</v>
      </c>
    </row>
    <row r="22" spans="1:14">
      <c r="A22">
        <f>YEAR(Quarterly!A82)*100+MONTH(Quarterly!A82)</f>
        <v>195901</v>
      </c>
      <c r="B22">
        <f>LN(Quarterly!E82/Quarterly!F82)</f>
        <v>-1.574889930771415</v>
      </c>
      <c r="D22">
        <f>Quarterly!H82</f>
        <v>60.12</v>
      </c>
      <c r="F22">
        <f>LN((Quarterly!K82+Quarterly!J82+Quarterly!D82)/Quarterly!E82)</f>
        <v>-0.27205988412080939</v>
      </c>
      <c r="H22">
        <f>LN((Quarterly!G82+Quarterly!I82)/Quarterly!E82)</f>
        <v>-1.4372265027890281</v>
      </c>
      <c r="J22">
        <f>LN(Quarterly!E82/D22)-LN(Quarterly!B82)</f>
        <v>-0.50778876849745336</v>
      </c>
      <c r="L22">
        <f>LN((Quarterly!J82+Quarterly!K82)/Quarterly!E82)</f>
        <v>-0.61251460310633976</v>
      </c>
      <c r="N22">
        <f>LN((Quarterly!D82)/Quarterly!E82)</f>
        <v>-1.5149354871163443</v>
      </c>
    </row>
    <row r="23" spans="1:14">
      <c r="A23">
        <f>YEAR(Quarterly!A83)*100+MONTH(Quarterly!A83)</f>
        <v>195904</v>
      </c>
      <c r="B23">
        <f>LN(Quarterly!E83/Quarterly!F83)</f>
        <v>-1.5749446069877857</v>
      </c>
      <c r="D23">
        <f>Quarterly!H83</f>
        <v>61.27</v>
      </c>
      <c r="F23">
        <f>LN((Quarterly!K83+Quarterly!J83+Quarterly!D83)/Quarterly!E83)</f>
        <v>-0.28349468083205015</v>
      </c>
      <c r="H23">
        <f>LN((Quarterly!G83+Quarterly!I83)/Quarterly!E83)</f>
        <v>-1.3997599111164787</v>
      </c>
      <c r="J23">
        <f>LN(Quarterly!E83/D23)-LN(Quarterly!B83)</f>
        <v>-0.5109342370648351</v>
      </c>
      <c r="L23">
        <f>LN((Quarterly!J83+Quarterly!K83)/Quarterly!E83)</f>
        <v>-0.62289624946375621</v>
      </c>
      <c r="N23">
        <f>LN((Quarterly!D83)/Quarterly!E83)</f>
        <v>-1.5289716425964848</v>
      </c>
    </row>
    <row r="24" spans="1:14">
      <c r="A24">
        <f>YEAR(Quarterly!A84)*100+MONTH(Quarterly!A84)</f>
        <v>195907</v>
      </c>
      <c r="B24">
        <f>LN(Quarterly!E84/Quarterly!F84)</f>
        <v>-1.5724162012617382</v>
      </c>
      <c r="D24">
        <f>Quarterly!H84</f>
        <v>61.09</v>
      </c>
      <c r="F24">
        <f>LN((Quarterly!K84+Quarterly!J84+Quarterly!D84)/Quarterly!E84)</f>
        <v>-0.27177419551569826</v>
      </c>
      <c r="H24">
        <f>LN((Quarterly!G84+Quarterly!I84)/Quarterly!E84)</f>
        <v>-1.4413874809598493</v>
      </c>
      <c r="J24">
        <f>LN(Quarterly!E84/D24)-LN(Quarterly!B84)</f>
        <v>-0.51292492272030898</v>
      </c>
      <c r="L24">
        <f>LN((Quarterly!J84+Quarterly!K84)/Quarterly!E84)</f>
        <v>-0.60865878202162615</v>
      </c>
      <c r="N24">
        <f>LN((Quarterly!D84)/Quarterly!E84)</f>
        <v>-1.523507032578225</v>
      </c>
    </row>
    <row r="25" spans="1:14">
      <c r="A25">
        <f>YEAR(Quarterly!A85)*100+MONTH(Quarterly!A85)</f>
        <v>195910</v>
      </c>
      <c r="B25">
        <f>LN(Quarterly!E85/Quarterly!F85)</f>
        <v>-1.5683020696299133</v>
      </c>
      <c r="D25">
        <f>Quarterly!H85</f>
        <v>61.098999999999997</v>
      </c>
      <c r="F25">
        <f>LN((Quarterly!K85+Quarterly!J85+Quarterly!D85)/Quarterly!E85)</f>
        <v>-0.27068011731062369</v>
      </c>
      <c r="H25">
        <f>LN((Quarterly!G85+Quarterly!I85)/Quarterly!E85)</f>
        <v>-1.4440489821824349</v>
      </c>
      <c r="J25">
        <f>LN(Quarterly!E85/D25)-LN(Quarterly!B85)</f>
        <v>-0.51509262678779288</v>
      </c>
      <c r="L25">
        <f>LN((Quarterly!J85+Quarterly!K85)/Quarterly!E85)</f>
        <v>-0.60053318516173626</v>
      </c>
      <c r="N25">
        <f>LN((Quarterly!D85)/Quarterly!E85)</f>
        <v>-1.5401852669490652</v>
      </c>
    </row>
    <row r="26" spans="1:14">
      <c r="A26">
        <f>YEAR(Quarterly!A86)*100+MONTH(Quarterly!A86)</f>
        <v>196001</v>
      </c>
      <c r="B26">
        <f>LN(Quarterly!E86/Quarterly!F86)</f>
        <v>-1.5639572213120188</v>
      </c>
      <c r="D26">
        <f>Quarterly!H86</f>
        <v>61.475999999999999</v>
      </c>
      <c r="F26">
        <f>LN((Quarterly!K86+Quarterly!J86+Quarterly!D86)/Quarterly!E86)</f>
        <v>-0.29600407200965412</v>
      </c>
      <c r="H26">
        <f>LN((Quarterly!G86+Quarterly!I86)/Quarterly!E86)</f>
        <v>-1.38193870609433</v>
      </c>
      <c r="J26">
        <f>LN(Quarterly!E86/D26)-LN(Quarterly!B86)</f>
        <v>-0.51573439110285246</v>
      </c>
      <c r="L26">
        <f>LN((Quarterly!J86+Quarterly!K86)/Quarterly!E86)</f>
        <v>-0.61944598255726746</v>
      </c>
      <c r="N26">
        <f>LN((Quarterly!D86)/Quarterly!E86)</f>
        <v>-1.5821056232082951</v>
      </c>
    </row>
    <row r="27" spans="1:14">
      <c r="A27">
        <f>YEAR(Quarterly!A87)*100+MONTH(Quarterly!A87)</f>
        <v>196004</v>
      </c>
      <c r="B27">
        <f>LN(Quarterly!E87/Quarterly!F87)</f>
        <v>-1.5604728612754344</v>
      </c>
      <c r="D27">
        <f>Quarterly!H87</f>
        <v>61.585000000000001</v>
      </c>
      <c r="F27">
        <f>LN((Quarterly!K87+Quarterly!J87+Quarterly!D87)/Quarterly!E87)</f>
        <v>-0.27878807873049</v>
      </c>
      <c r="H27">
        <f>LN((Quarterly!G87+Quarterly!I87)/Quarterly!E87)</f>
        <v>-1.4468239484862657</v>
      </c>
      <c r="J27">
        <f>LN(Quarterly!E87/D27)-LN(Quarterly!B87)</f>
        <v>-0.52492915912136606</v>
      </c>
      <c r="L27">
        <f>LN((Quarterly!J87+Quarterly!K87)/Quarterly!E87)</f>
        <v>-0.60044966239699105</v>
      </c>
      <c r="N27">
        <f>LN((Quarterly!D87)/Quarterly!E87)</f>
        <v>-1.5695667594802061</v>
      </c>
    </row>
    <row r="28" spans="1:14">
      <c r="A28">
        <f>YEAR(Quarterly!A88)*100+MONTH(Quarterly!A88)</f>
        <v>196007</v>
      </c>
      <c r="B28">
        <f>LN(Quarterly!E88/Quarterly!F88)</f>
        <v>-1.5567309554756645</v>
      </c>
      <c r="D28">
        <f>Quarterly!H88</f>
        <v>61.235999999999997</v>
      </c>
      <c r="F28">
        <f>LN((Quarterly!K88+Quarterly!J88+Quarterly!D88)/Quarterly!E88)</f>
        <v>-0.27310428121331609</v>
      </c>
      <c r="H28">
        <f>LN((Quarterly!G88+Quarterly!I88)/Quarterly!E88)</f>
        <v>-1.4643223353788075</v>
      </c>
      <c r="J28">
        <f>LN(Quarterly!E88/D28)-LN(Quarterly!B88)</f>
        <v>-0.51960061475595554</v>
      </c>
      <c r="L28">
        <f>LN((Quarterly!J88+Quarterly!K88)/Quarterly!E88)</f>
        <v>-0.60402672904963361</v>
      </c>
      <c r="N28">
        <f>LN((Quarterly!D88)/Quarterly!E88)</f>
        <v>-1.5398779867782824</v>
      </c>
    </row>
    <row r="29" spans="1:14">
      <c r="A29">
        <f>YEAR(Quarterly!A89)*100+MONTH(Quarterly!A89)</f>
        <v>196010</v>
      </c>
      <c r="B29">
        <f>LN(Quarterly!E89/Quarterly!F89)</f>
        <v>-1.5537652948945637</v>
      </c>
      <c r="D29">
        <f>Quarterly!H89</f>
        <v>60.667000000000002</v>
      </c>
      <c r="F29">
        <f>LN((Quarterly!K89+Quarterly!J89+Quarterly!D89)/Quarterly!E89)</f>
        <v>-0.25117801938137779</v>
      </c>
      <c r="H29">
        <f>LN((Quarterly!G89+Quarterly!I89)/Quarterly!E89)</f>
        <v>-1.5557125130779375</v>
      </c>
      <c r="J29">
        <f>LN(Quarterly!E89/D29)-LN(Quarterly!B89)</f>
        <v>-0.52466546218302534</v>
      </c>
      <c r="L29">
        <f>LN((Quarterly!J89+Quarterly!K89)/Quarterly!E89)</f>
        <v>-0.58328953471914569</v>
      </c>
      <c r="N29">
        <f>LN((Quarterly!D89)/Quarterly!E89)</f>
        <v>-1.514926718307908</v>
      </c>
    </row>
    <row r="30" spans="1:14">
      <c r="A30">
        <f>YEAR(Quarterly!A90)*100+MONTH(Quarterly!A90)</f>
        <v>196101</v>
      </c>
      <c r="B30">
        <f>LN(Quarterly!E90/Quarterly!F90)</f>
        <v>-1.5515944640828947</v>
      </c>
      <c r="D30">
        <f>Quarterly!H90</f>
        <v>60.326999999999998</v>
      </c>
      <c r="F30">
        <f>LN((Quarterly!K90+Quarterly!J90+Quarterly!D90)/Quarterly!E90)</f>
        <v>-0.24788352248004419</v>
      </c>
      <c r="H30">
        <f>LN((Quarterly!G90+Quarterly!I90)/Quarterly!E90)</f>
        <v>-1.5666099751107565</v>
      </c>
      <c r="J30">
        <f>LN(Quarterly!E90/D30)-LN(Quarterly!B90)</f>
        <v>-0.51974027456790584</v>
      </c>
      <c r="L30">
        <f>LN((Quarterly!J90+Quarterly!K90)/Quarterly!E90)</f>
        <v>-0.58091508307969375</v>
      </c>
      <c r="N30">
        <f>LN((Quarterly!D90)/Quarterly!E90)</f>
        <v>-1.5093003325370602</v>
      </c>
    </row>
    <row r="31" spans="1:14">
      <c r="A31">
        <f>YEAR(Quarterly!A91)*100+MONTH(Quarterly!A91)</f>
        <v>196104</v>
      </c>
      <c r="B31">
        <f>LN(Quarterly!E91/Quarterly!F91)</f>
        <v>-1.5494085911277002</v>
      </c>
      <c r="D31">
        <f>Quarterly!H91</f>
        <v>60.186</v>
      </c>
      <c r="F31">
        <f>LN((Quarterly!K91+Quarterly!J91+Quarterly!D91)/Quarterly!E91)</f>
        <v>-0.25710908046984005</v>
      </c>
      <c r="H31">
        <f>LN((Quarterly!G91+Quarterly!I91)/Quarterly!E91)</f>
        <v>-1.5301090316164869</v>
      </c>
      <c r="J31">
        <f>LN(Quarterly!E91/D31)-LN(Quarterly!B91)</f>
        <v>-0.51062784316973708</v>
      </c>
      <c r="L31">
        <f>LN((Quarterly!J91+Quarterly!K91)/Quarterly!E91)</f>
        <v>-0.58860332480867494</v>
      </c>
      <c r="N31">
        <f>LN((Quarterly!D91)/Quarterly!E91)</f>
        <v>-1.5224265354444706</v>
      </c>
    </row>
    <row r="32" spans="1:14">
      <c r="A32">
        <f>YEAR(Quarterly!A92)*100+MONTH(Quarterly!A92)</f>
        <v>196107</v>
      </c>
      <c r="B32">
        <f>LN(Quarterly!E92/Quarterly!F92)</f>
        <v>-1.5463744344227666</v>
      </c>
      <c r="D32">
        <f>Quarterly!H92</f>
        <v>60.54</v>
      </c>
      <c r="F32">
        <f>LN((Quarterly!K92+Quarterly!J92+Quarterly!D92)/Quarterly!E92)</f>
        <v>-0.26595643849329142</v>
      </c>
      <c r="H32">
        <f>LN((Quarterly!G92+Quarterly!I92)/Quarterly!E92)</f>
        <v>-1.4845210577564112</v>
      </c>
      <c r="J32">
        <f>LN(Quarterly!E92/D32)-LN(Quarterly!B92)</f>
        <v>-0.50479183268767613</v>
      </c>
      <c r="L32">
        <f>LN((Quarterly!J92+Quarterly!K92)/Quarterly!E92)</f>
        <v>-0.60204879002517397</v>
      </c>
      <c r="N32">
        <f>LN((Quarterly!D92)/Quarterly!E92)</f>
        <v>-1.5196697515600663</v>
      </c>
    </row>
    <row r="33" spans="1:14">
      <c r="A33">
        <f>YEAR(Quarterly!A93)*100+MONTH(Quarterly!A93)</f>
        <v>196110</v>
      </c>
      <c r="B33">
        <f>LN(Quarterly!E93/Quarterly!F93)</f>
        <v>-1.5430439465786563</v>
      </c>
      <c r="D33">
        <f>Quarterly!H93</f>
        <v>61.308999999999997</v>
      </c>
      <c r="F33">
        <f>LN((Quarterly!K93+Quarterly!J93+Quarterly!D93)/Quarterly!E93)</f>
        <v>-0.26930384329762563</v>
      </c>
      <c r="H33">
        <f>LN((Quarterly!G93+Quarterly!I93)/Quarterly!E93)</f>
        <v>-1.4772407428227143</v>
      </c>
      <c r="J33">
        <f>LN(Quarterly!E93/D33)-LN(Quarterly!B93)</f>
        <v>-0.50094181303630991</v>
      </c>
      <c r="L33">
        <f>LN((Quarterly!J93+Quarterly!K93)/Quarterly!E93)</f>
        <v>-0.6084792881272082</v>
      </c>
      <c r="N33">
        <f>LN((Quarterly!D93)/Quarterly!E93)</f>
        <v>-1.5153405890549847</v>
      </c>
    </row>
    <row r="34" spans="1:14">
      <c r="A34">
        <f>YEAR(Quarterly!A94)*100+MONTH(Quarterly!A94)</f>
        <v>196201</v>
      </c>
      <c r="B34">
        <f>LN(Quarterly!E94/Quarterly!F94)</f>
        <v>-1.5371468250699305</v>
      </c>
      <c r="D34">
        <f>Quarterly!H94</f>
        <v>61.533999999999999</v>
      </c>
      <c r="F34">
        <f>LN((Quarterly!K94+Quarterly!J94+Quarterly!D94)/Quarterly!E94)</f>
        <v>-0.27480240958811986</v>
      </c>
      <c r="H34">
        <f>LN((Quarterly!G94+Quarterly!I94)/Quarterly!E94)</f>
        <v>-1.4538002434852637</v>
      </c>
      <c r="J34">
        <f>LN(Quarterly!E94/D34)-LN(Quarterly!B94)</f>
        <v>-0.49700520395748837</v>
      </c>
      <c r="L34">
        <f>LN((Quarterly!J94+Quarterly!K94)/Quarterly!E94)</f>
        <v>-0.6182458723868276</v>
      </c>
      <c r="N34">
        <f>LN((Quarterly!D94)/Quarterly!E94)</f>
        <v>-1.5103470097898695</v>
      </c>
    </row>
    <row r="35" spans="1:14">
      <c r="A35">
        <f>YEAR(Quarterly!A95)*100+MONTH(Quarterly!A95)</f>
        <v>196204</v>
      </c>
      <c r="B35">
        <f>LN(Quarterly!E95/Quarterly!F95)</f>
        <v>-1.5355846298026741</v>
      </c>
      <c r="D35">
        <f>Quarterly!H95</f>
        <v>62.268000000000001</v>
      </c>
      <c r="F35">
        <f>LN((Quarterly!K95+Quarterly!J95+Quarterly!D95)/Quarterly!E95)</f>
        <v>-0.2749604106493127</v>
      </c>
      <c r="H35">
        <f>LN((Quarterly!G95+Quarterly!I95)/Quarterly!E95)</f>
        <v>-1.4684540771652566</v>
      </c>
      <c r="J35">
        <f>LN(Quarterly!E95/D35)-LN(Quarterly!B95)</f>
        <v>-0.50298300001337548</v>
      </c>
      <c r="L35">
        <f>LN((Quarterly!J95+Quarterly!K95)/Quarterly!E95)</f>
        <v>-0.61691037662408721</v>
      </c>
      <c r="N35">
        <f>LN((Quarterly!D95)/Quarterly!E95)</f>
        <v>-1.5141589090728576</v>
      </c>
    </row>
    <row r="36" spans="1:14">
      <c r="A36">
        <f>YEAR(Quarterly!A96)*100+MONTH(Quarterly!A96)</f>
        <v>196207</v>
      </c>
      <c r="B36">
        <f>LN(Quarterly!E96/Quarterly!F96)</f>
        <v>-1.5331566808530523</v>
      </c>
      <c r="D36">
        <f>Quarterly!H96</f>
        <v>62.137999999999998</v>
      </c>
      <c r="F36">
        <f>LN((Quarterly!K96+Quarterly!J96+Quarterly!D96)/Quarterly!E96)</f>
        <v>-0.27109720105263851</v>
      </c>
      <c r="H36">
        <f>LN((Quarterly!G96+Quarterly!I96)/Quarterly!E96)</f>
        <v>-1.4659981431843532</v>
      </c>
      <c r="J36">
        <f>LN(Quarterly!E96/D36)-LN(Quarterly!B96)</f>
        <v>-0.49618553121910791</v>
      </c>
      <c r="L36">
        <f>LN((Quarterly!J96+Quarterly!K96)/Quarterly!E96)</f>
        <v>-0.61775673814466669</v>
      </c>
      <c r="N36">
        <f>LN((Quarterly!D96)/Quarterly!E96)</f>
        <v>-1.4988369148313581</v>
      </c>
    </row>
    <row r="37" spans="1:14">
      <c r="A37">
        <f>YEAR(Quarterly!A97)*100+MONTH(Quarterly!A97)</f>
        <v>196210</v>
      </c>
      <c r="B37">
        <f>LN(Quarterly!E97/Quarterly!F97)</f>
        <v>-1.5300181355935163</v>
      </c>
      <c r="D37">
        <f>Quarterly!H97</f>
        <v>61.741999999999997</v>
      </c>
      <c r="F37">
        <f>LN((Quarterly!K97+Quarterly!J97+Quarterly!D97)/Quarterly!E97)</f>
        <v>-0.26408494169157049</v>
      </c>
      <c r="H37">
        <f>LN((Quarterly!G97+Quarterly!I97)/Quarterly!E97)</f>
        <v>-1.4811664100508872</v>
      </c>
      <c r="J37">
        <f>LN(Quarterly!E97/D37)-LN(Quarterly!B97)</f>
        <v>-0.49359653891494748</v>
      </c>
      <c r="L37">
        <f>LN((Quarterly!J97+Quarterly!K97)/Quarterly!E97)</f>
        <v>-0.6099071626321243</v>
      </c>
      <c r="N37">
        <f>LN((Quarterly!D97)/Quarterly!E97)</f>
        <v>-1.4938484151583087</v>
      </c>
    </row>
    <row r="38" spans="1:14">
      <c r="A38">
        <f>YEAR(Quarterly!A98)*100+MONTH(Quarterly!A98)</f>
        <v>196301</v>
      </c>
      <c r="B38">
        <f>LN(Quarterly!E98/Quarterly!F98)</f>
        <v>-1.5278244720268725</v>
      </c>
      <c r="D38">
        <f>Quarterly!H98</f>
        <v>62.118000000000002</v>
      </c>
      <c r="F38">
        <f>LN((Quarterly!K98+Quarterly!J98+Quarterly!D98)/Quarterly!E98)</f>
        <v>-0.27383417559298739</v>
      </c>
      <c r="H38">
        <f>LN((Quarterly!G98+Quarterly!I98)/Quarterly!E98)</f>
        <v>-1.4557141877118833</v>
      </c>
      <c r="J38">
        <f>LN(Quarterly!E98/D38)-LN(Quarterly!B98)</f>
        <v>-0.49405580504433511</v>
      </c>
      <c r="L38">
        <f>LN((Quarterly!J98+Quarterly!K98)/Quarterly!E98)</f>
        <v>-0.61740423381062925</v>
      </c>
      <c r="N38">
        <f>LN((Quarterly!D98)/Quarterly!E98)</f>
        <v>-1.509069918379395</v>
      </c>
    </row>
    <row r="39" spans="1:14">
      <c r="A39">
        <f>YEAR(Quarterly!A99)*100+MONTH(Quarterly!A99)</f>
        <v>196304</v>
      </c>
      <c r="B39">
        <f>LN(Quarterly!E99/Quarterly!F99)</f>
        <v>-1.5257283132222497</v>
      </c>
      <c r="D39">
        <f>Quarterly!H99</f>
        <v>62.511000000000003</v>
      </c>
      <c r="F39">
        <f>LN((Quarterly!K99+Quarterly!J99+Quarterly!D99)/Quarterly!E99)</f>
        <v>-0.28159244945740675</v>
      </c>
      <c r="H39">
        <f>LN((Quarterly!G99+Quarterly!I99)/Quarterly!E99)</f>
        <v>-1.449089202652635</v>
      </c>
      <c r="J39">
        <f>LN(Quarterly!E99/D39)-LN(Quarterly!B99)</f>
        <v>-0.49106849144929621</v>
      </c>
      <c r="L39">
        <f>LN((Quarterly!J99+Quarterly!K99)/Quarterly!E99)</f>
        <v>-0.62302057154258139</v>
      </c>
      <c r="N39">
        <f>LN((Quarterly!D99)/Quarterly!E99)</f>
        <v>-1.5220721043707874</v>
      </c>
    </row>
    <row r="40" spans="1:14">
      <c r="A40">
        <f>YEAR(Quarterly!A100)*100+MONTH(Quarterly!A100)</f>
        <v>196307</v>
      </c>
      <c r="B40">
        <f>LN(Quarterly!E100/Quarterly!F100)</f>
        <v>-1.5238140233841371</v>
      </c>
      <c r="D40">
        <f>Quarterly!H100</f>
        <v>62.68</v>
      </c>
      <c r="F40">
        <f>LN((Quarterly!K100+Quarterly!J100+Quarterly!D100)/Quarterly!E100)</f>
        <v>-0.27689471062480769</v>
      </c>
      <c r="H40">
        <f>LN((Quarterly!G100+Quarterly!I100)/Quarterly!E100)</f>
        <v>-1.4455575123380042</v>
      </c>
      <c r="J40">
        <f>LN(Quarterly!E100/D40)-LN(Quarterly!B100)</f>
        <v>-0.48341493716222184</v>
      </c>
      <c r="L40">
        <f>LN((Quarterly!J100+Quarterly!K100)/Quarterly!E100)</f>
        <v>-0.62484910614004019</v>
      </c>
      <c r="N40">
        <f>LN((Quarterly!D100)/Quarterly!E100)</f>
        <v>-1.501516165986049</v>
      </c>
    </row>
    <row r="41" spans="1:14">
      <c r="A41">
        <f>YEAR(Quarterly!A101)*100+MONTH(Quarterly!A101)</f>
        <v>196310</v>
      </c>
      <c r="B41">
        <f>LN(Quarterly!E101/Quarterly!F101)</f>
        <v>-1.5162960510035584</v>
      </c>
      <c r="D41">
        <f>Quarterly!H101</f>
        <v>63.167000000000002</v>
      </c>
      <c r="F41">
        <f>LN((Quarterly!K101+Quarterly!J101+Quarterly!D101)/Quarterly!E101)</f>
        <v>-0.28269583984040886</v>
      </c>
      <c r="H41">
        <f>LN((Quarterly!G101+Quarterly!I101)/Quarterly!E101)</f>
        <v>-1.4372969155722632</v>
      </c>
      <c r="J41">
        <f>LN(Quarterly!E101/D41)-LN(Quarterly!B101)</f>
        <v>-0.48728094215327333</v>
      </c>
      <c r="L41">
        <f>LN((Quarterly!J101+Quarterly!K101)/Quarterly!E101)</f>
        <v>-0.62939823703939168</v>
      </c>
      <c r="N41">
        <f>LN((Quarterly!D101)/Quarterly!E101)</f>
        <v>-1.5103321180897582</v>
      </c>
    </row>
    <row r="42" spans="1:14">
      <c r="A42">
        <f>YEAR(Quarterly!A102)*100+MONTH(Quarterly!A102)</f>
        <v>196401</v>
      </c>
      <c r="B42">
        <f>LN(Quarterly!E102/Quarterly!F102)</f>
        <v>-1.5133697483879534</v>
      </c>
      <c r="D42">
        <f>Quarterly!H102</f>
        <v>64.34</v>
      </c>
      <c r="F42">
        <f>LN((Quarterly!K102+Quarterly!J102+Quarterly!D102)/Quarterly!E102)</f>
        <v>-0.28932545819551098</v>
      </c>
      <c r="H42">
        <f>LN((Quarterly!G102+Quarterly!I102)/Quarterly!E102)</f>
        <v>-1.4271420127837373</v>
      </c>
      <c r="J42">
        <f>LN(Quarterly!E102/D42)-LN(Quarterly!B102)</f>
        <v>-0.47990966300869609</v>
      </c>
      <c r="L42">
        <f>LN((Quarterly!J102+Quarterly!K102)/Quarterly!E102)</f>
        <v>-0.63252255874351049</v>
      </c>
      <c r="N42">
        <f>LN((Quarterly!D102)/Quarterly!E102)</f>
        <v>-1.5254714991569864</v>
      </c>
    </row>
    <row r="43" spans="1:14">
      <c r="A43">
        <f>YEAR(Quarterly!A103)*100+MONTH(Quarterly!A103)</f>
        <v>196404</v>
      </c>
      <c r="B43">
        <f>LN(Quarterly!E103/Quarterly!F103)</f>
        <v>-1.5108516069583917</v>
      </c>
      <c r="D43">
        <f>Quarterly!H103</f>
        <v>64.62</v>
      </c>
      <c r="F43">
        <f>LN((Quarterly!K103+Quarterly!J103+Quarterly!D103)/Quarterly!E103)</f>
        <v>-0.28667064321616925</v>
      </c>
      <c r="H43">
        <f>LN((Quarterly!G103+Quarterly!I103)/Quarterly!E103)</f>
        <v>-1.4329011183083791</v>
      </c>
      <c r="J43">
        <f>LN(Quarterly!E103/D43)-LN(Quarterly!B103)</f>
        <v>-0.48110064050403079</v>
      </c>
      <c r="L43">
        <f>LN((Quarterly!J103+Quarterly!K103)/Quarterly!E103)</f>
        <v>-0.62764145882354838</v>
      </c>
      <c r="N43">
        <f>LN((Quarterly!D103)/Quarterly!E103)</f>
        <v>-1.5282749133676634</v>
      </c>
    </row>
    <row r="44" spans="1:14">
      <c r="A44">
        <f>YEAR(Quarterly!A104)*100+MONTH(Quarterly!A104)</f>
        <v>196407</v>
      </c>
      <c r="B44">
        <f>LN(Quarterly!E104/Quarterly!F104)</f>
        <v>-1.5068052991461043</v>
      </c>
      <c r="D44">
        <f>Quarterly!H104</f>
        <v>65.034000000000006</v>
      </c>
      <c r="F44">
        <f>LN((Quarterly!K104+Quarterly!J104+Quarterly!D104)/Quarterly!E104)</f>
        <v>-0.28703599733550239</v>
      </c>
      <c r="H44">
        <f>LN((Quarterly!G104+Quarterly!I104)/Quarterly!E104)</f>
        <v>-1.4272406487233957</v>
      </c>
      <c r="J44">
        <f>LN(Quarterly!E104/D44)-LN(Quarterly!B104)</f>
        <v>-0.48301353159419946</v>
      </c>
      <c r="L44">
        <f>LN((Quarterly!J104+Quarterly!K104)/Quarterly!E104)</f>
        <v>-0.62525857253709216</v>
      </c>
      <c r="N44">
        <f>LN((Quarterly!D104)/Quarterly!E104)</f>
        <v>-1.5354364762630073</v>
      </c>
    </row>
    <row r="45" spans="1:14">
      <c r="A45">
        <f>YEAR(Quarterly!A105)*100+MONTH(Quarterly!A105)</f>
        <v>196410</v>
      </c>
      <c r="B45">
        <f>LN(Quarterly!E105/Quarterly!F105)</f>
        <v>-1.5019173126941361</v>
      </c>
      <c r="D45">
        <f>Quarterly!H105</f>
        <v>65.665000000000006</v>
      </c>
      <c r="F45">
        <f>LN((Quarterly!K105+Quarterly!J105+Quarterly!D105)/Quarterly!E105)</f>
        <v>-0.28571046298029645</v>
      </c>
      <c r="H45">
        <f>LN((Quarterly!G105+Quarterly!I105)/Quarterly!E105)</f>
        <v>-1.4341968199491821</v>
      </c>
      <c r="J45">
        <f>LN(Quarterly!E105/D45)-LN(Quarterly!B105)</f>
        <v>-0.4924843250118025</v>
      </c>
      <c r="L45">
        <f>LN((Quarterly!J105+Quarterly!K105)/Quarterly!E105)</f>
        <v>-0.62009702897157426</v>
      </c>
      <c r="N45">
        <f>LN((Quarterly!D105)/Quarterly!E105)</f>
        <v>-1.5437067191538199</v>
      </c>
    </row>
    <row r="46" spans="1:14">
      <c r="A46">
        <f>YEAR(Quarterly!A106)*100+MONTH(Quarterly!A106)</f>
        <v>196501</v>
      </c>
      <c r="B46">
        <f>LN(Quarterly!E106/Quarterly!F106)</f>
        <v>-1.4968647616763477</v>
      </c>
      <c r="D46">
        <f>Quarterly!H106</f>
        <v>66.691000000000003</v>
      </c>
      <c r="F46">
        <f>LN((Quarterly!K106+Quarterly!J106+Quarterly!D106)/Quarterly!E106)</f>
        <v>-0.30366850356098274</v>
      </c>
      <c r="H46">
        <f>LN((Quarterly!G106+Quarterly!I106)/Quarterly!E106)</f>
        <v>-1.365384702371526</v>
      </c>
      <c r="J46">
        <f>LN(Quarterly!E106/D46)-LN(Quarterly!B106)</f>
        <v>-0.48258343647632662</v>
      </c>
      <c r="L46">
        <f>LN((Quarterly!J106+Quarterly!K106)/Quarterly!E106)</f>
        <v>-0.63520648769387278</v>
      </c>
      <c r="N46">
        <f>LN((Quarterly!D106)/Quarterly!E106)</f>
        <v>-1.568874683602959</v>
      </c>
    </row>
    <row r="47" spans="1:14">
      <c r="A47">
        <f>YEAR(Quarterly!A107)*100+MONTH(Quarterly!A107)</f>
        <v>196504</v>
      </c>
      <c r="B47">
        <f>LN(Quarterly!E107/Quarterly!F107)</f>
        <v>-1.4926254196296747</v>
      </c>
      <c r="D47">
        <f>Quarterly!H107</f>
        <v>67.352000000000004</v>
      </c>
      <c r="F47">
        <f>LN((Quarterly!K107+Quarterly!J107+Quarterly!D107)/Quarterly!E107)</f>
        <v>-0.30281267628116287</v>
      </c>
      <c r="H47">
        <f>LN((Quarterly!G107+Quarterly!I107)/Quarterly!E107)</f>
        <v>-1.383614717742258</v>
      </c>
      <c r="J47">
        <f>LN(Quarterly!E107/D47)-LN(Quarterly!B107)</f>
        <v>-0.4814425793305035</v>
      </c>
      <c r="L47">
        <f>LN((Quarterly!J107+Quarterly!K107)/Quarterly!E107)</f>
        <v>-0.63379437407780503</v>
      </c>
      <c r="N47">
        <f>LN((Quarterly!D107)/Quarterly!E107)</f>
        <v>-1.569435346902492</v>
      </c>
    </row>
    <row r="48" spans="1:14">
      <c r="A48">
        <f>YEAR(Quarterly!A108)*100+MONTH(Quarterly!A108)</f>
        <v>196507</v>
      </c>
      <c r="B48">
        <f>LN(Quarterly!E108/Quarterly!F108)</f>
        <v>-1.4888477136835463</v>
      </c>
      <c r="D48">
        <f>Quarterly!H108</f>
        <v>67.510999999999996</v>
      </c>
      <c r="F48">
        <f>LN((Quarterly!K108+Quarterly!J108+Quarterly!D108)/Quarterly!E108)</f>
        <v>-0.30026318196928226</v>
      </c>
      <c r="H48">
        <f>LN((Quarterly!G108+Quarterly!I108)/Quarterly!E108)</f>
        <v>-1.3753233240350367</v>
      </c>
      <c r="J48">
        <f>LN(Quarterly!E108/D48)-LN(Quarterly!B108)</f>
        <v>-0.47034539292144029</v>
      </c>
      <c r="L48">
        <f>LN((Quarterly!J108+Quarterly!K108)/Quarterly!E108)</f>
        <v>-0.63815142717409268</v>
      </c>
      <c r="N48">
        <f>LN((Quarterly!D108)/Quarterly!E108)</f>
        <v>-1.5494948764670669</v>
      </c>
    </row>
    <row r="49" spans="1:14">
      <c r="A49">
        <f>YEAR(Quarterly!A109)*100+MONTH(Quarterly!A109)</f>
        <v>196510</v>
      </c>
      <c r="B49">
        <f>LN(Quarterly!E109/Quarterly!F109)</f>
        <v>-1.4824633997281753</v>
      </c>
      <c r="D49">
        <f>Quarterly!H109</f>
        <v>68.150000000000006</v>
      </c>
      <c r="F49">
        <f>LN((Quarterly!K109+Quarterly!J109+Quarterly!D109)/Quarterly!E109)</f>
        <v>-0.29902824883908241</v>
      </c>
      <c r="H49">
        <f>LN((Quarterly!G109+Quarterly!I109)/Quarterly!E109)</f>
        <v>-1.3818893616723784</v>
      </c>
      <c r="J49">
        <f>LN(Quarterly!E109/D49)-LN(Quarterly!B109)</f>
        <v>-0.46414456697546491</v>
      </c>
      <c r="L49">
        <f>LN((Quarterly!J109+Quarterly!K109)/Quarterly!E109)</f>
        <v>-0.63860832259603995</v>
      </c>
      <c r="N49">
        <f>LN((Quarterly!D109)/Quarterly!E109)</f>
        <v>-1.5440636202491331</v>
      </c>
    </row>
    <row r="50" spans="1:14">
      <c r="A50">
        <f>YEAR(Quarterly!A110)*100+MONTH(Quarterly!A110)</f>
        <v>196601</v>
      </c>
      <c r="B50">
        <f>LN(Quarterly!E110/Quarterly!F110)</f>
        <v>-1.4759287599062489</v>
      </c>
      <c r="D50">
        <f>Quarterly!H110</f>
        <v>69.134</v>
      </c>
      <c r="F50">
        <f>LN((Quarterly!K110+Quarterly!J110+Quarterly!D110)/Quarterly!E110)</f>
        <v>-0.30936503419110112</v>
      </c>
      <c r="H50">
        <f>LN((Quarterly!G110+Quarterly!I110)/Quarterly!E110)</f>
        <v>-1.3461160610123761</v>
      </c>
      <c r="J50">
        <f>LN(Quarterly!E110/D50)-LN(Quarterly!B110)</f>
        <v>-0.46517222946681436</v>
      </c>
      <c r="L50">
        <f>LN((Quarterly!J110+Quarterly!K110)/Quarterly!E110)</f>
        <v>-0.65072812263698288</v>
      </c>
      <c r="N50">
        <f>LN((Quarterly!D110)/Quarterly!E110)</f>
        <v>-1.5500045123715647</v>
      </c>
    </row>
    <row r="51" spans="1:14">
      <c r="A51">
        <f>YEAR(Quarterly!A111)*100+MONTH(Quarterly!A111)</f>
        <v>196604</v>
      </c>
      <c r="B51">
        <f>LN(Quarterly!E111/Quarterly!F111)</f>
        <v>-1.4676500829454417</v>
      </c>
      <c r="D51">
        <f>Quarterly!H111</f>
        <v>69.811999999999998</v>
      </c>
      <c r="F51">
        <f>LN((Quarterly!K111+Quarterly!J111+Quarterly!D111)/Quarterly!E111)</f>
        <v>-0.30011100354923242</v>
      </c>
      <c r="H51">
        <f>LN((Quarterly!G111+Quarterly!I111)/Quarterly!E111)</f>
        <v>-1.3759619775984639</v>
      </c>
      <c r="J51">
        <f>LN(Quarterly!E111/D51)-LN(Quarterly!B111)</f>
        <v>-0.47884362115127255</v>
      </c>
      <c r="L51">
        <f>LN((Quarterly!J111+Quarterly!K111)/Quarterly!E111)</f>
        <v>-0.64349647053165293</v>
      </c>
      <c r="N51">
        <f>LN((Quarterly!D111)/Quarterly!E111)</f>
        <v>-1.5357971422529573</v>
      </c>
    </row>
    <row r="52" spans="1:14">
      <c r="A52">
        <f>YEAR(Quarterly!A112)*100+MONTH(Quarterly!A112)</f>
        <v>196607</v>
      </c>
      <c r="B52">
        <f>LN(Quarterly!E112/Quarterly!F112)</f>
        <v>-1.4570520805305367</v>
      </c>
      <c r="D52">
        <f>Quarterly!H112</f>
        <v>70.138999999999996</v>
      </c>
      <c r="F52">
        <f>LN((Quarterly!K112+Quarterly!J112+Quarterly!D112)/Quarterly!E112)</f>
        <v>-0.29265196854249947</v>
      </c>
      <c r="H52">
        <f>LN((Quarterly!G112+Quarterly!I112)/Quarterly!E112)</f>
        <v>-1.3830226833557373</v>
      </c>
      <c r="J52">
        <f>LN(Quarterly!E112/D52)-LN(Quarterly!B112)</f>
        <v>-0.4805059417330555</v>
      </c>
      <c r="L52">
        <f>LN((Quarterly!J112+Quarterly!K112)/Quarterly!E112)</f>
        <v>-0.64468117133941594</v>
      </c>
      <c r="N52">
        <f>LN((Quarterly!D112)/Quarterly!E112)</f>
        <v>-1.5075495128871783</v>
      </c>
    </row>
    <row r="53" spans="1:14">
      <c r="A53">
        <f>YEAR(Quarterly!A113)*100+MONTH(Quarterly!A113)</f>
        <v>196610</v>
      </c>
      <c r="B53">
        <f>LN(Quarterly!E113/Quarterly!F113)</f>
        <v>-1.4479405662285492</v>
      </c>
      <c r="D53">
        <f>Quarterly!H113</f>
        <v>69.95</v>
      </c>
      <c r="F53">
        <f>LN((Quarterly!K113+Quarterly!J113+Quarterly!D113)/Quarterly!E113)</f>
        <v>-0.29368859410402048</v>
      </c>
      <c r="H53">
        <f>LN((Quarterly!G113+Quarterly!I113)/Quarterly!E113)</f>
        <v>-1.386170468410818</v>
      </c>
      <c r="J53">
        <f>LN(Quarterly!E113/D53)-LN(Quarterly!B113)</f>
        <v>-0.47420974603161881</v>
      </c>
      <c r="L53">
        <f>LN((Quarterly!J113+Quarterly!K113)/Quarterly!E113)</f>
        <v>-0.64867925720003372</v>
      </c>
      <c r="N53">
        <f>LN((Quarterly!D113)/Quarterly!E113)</f>
        <v>-1.5016024542928066</v>
      </c>
    </row>
    <row r="54" spans="1:14">
      <c r="A54">
        <f>YEAR(Quarterly!A114)*100+MONTH(Quarterly!A114)</f>
        <v>196701</v>
      </c>
      <c r="B54">
        <f>LN(Quarterly!E114/Quarterly!F114)</f>
        <v>-1.4434720993305934</v>
      </c>
      <c r="D54">
        <f>Quarterly!H114</f>
        <v>69.872</v>
      </c>
      <c r="F54">
        <f>LN((Quarterly!K114+Quarterly!J114+Quarterly!D114)/Quarterly!E114)</f>
        <v>-0.2828439762949676</v>
      </c>
      <c r="H54">
        <f>LN((Quarterly!G114+Quarterly!I114)/Quarterly!E114)</f>
        <v>-1.4240440940958485</v>
      </c>
      <c r="J54">
        <f>LN(Quarterly!E114/D54)-LN(Quarterly!B114)</f>
        <v>-0.47261088883863245</v>
      </c>
      <c r="L54">
        <f>LN((Quarterly!J114+Quarterly!K114)/Quarterly!E114)</f>
        <v>-0.64831806450806539</v>
      </c>
      <c r="N54">
        <f>LN((Quarterly!D114)/Quarterly!E114)</f>
        <v>-1.4665816273664238</v>
      </c>
    </row>
    <row r="55" spans="1:14">
      <c r="A55">
        <f>YEAR(Quarterly!A115)*100+MONTH(Quarterly!A115)</f>
        <v>196704</v>
      </c>
      <c r="B55">
        <f>LN(Quarterly!E115/Quarterly!F115)</f>
        <v>-1.4379202749554953</v>
      </c>
      <c r="D55">
        <f>Quarterly!H115</f>
        <v>69.444000000000003</v>
      </c>
      <c r="F55">
        <f>LN((Quarterly!K115+Quarterly!J115+Quarterly!D115)/Quarterly!E115)</f>
        <v>-0.27748098808298843</v>
      </c>
      <c r="H55">
        <f>LN((Quarterly!G115+Quarterly!I115)/Quarterly!E115)</f>
        <v>-1.440888570261373</v>
      </c>
      <c r="J55">
        <f>LN(Quarterly!E115/D55)-LN(Quarterly!B115)</f>
        <v>-0.47728444265893977</v>
      </c>
      <c r="L55">
        <f>LN((Quarterly!J115+Quarterly!K115)/Quarterly!E115)</f>
        <v>-0.6404566864189305</v>
      </c>
      <c r="N55">
        <f>LN((Quarterly!D115)/Quarterly!E115)</f>
        <v>-1.4669046056985584</v>
      </c>
    </row>
    <row r="56" spans="1:14">
      <c r="A56">
        <f>YEAR(Quarterly!A116)*100+MONTH(Quarterly!A116)</f>
        <v>196707</v>
      </c>
      <c r="B56">
        <f>LN(Quarterly!E116/Quarterly!F116)</f>
        <v>-1.4282285311140084</v>
      </c>
      <c r="D56">
        <f>Quarterly!H116</f>
        <v>69.671999999999997</v>
      </c>
      <c r="F56">
        <f>LN((Quarterly!K116+Quarterly!J116+Quarterly!D116)/Quarterly!E116)</f>
        <v>-0.27679109135358626</v>
      </c>
      <c r="H56">
        <f>LN((Quarterly!G116+Quarterly!I116)/Quarterly!E116)</f>
        <v>-1.4336281737886472</v>
      </c>
      <c r="J56">
        <f>LN(Quarterly!E116/D56)-LN(Quarterly!B116)</f>
        <v>-0.47690908888783623</v>
      </c>
      <c r="L56">
        <f>LN((Quarterly!J116+Quarterly!K116)/Quarterly!E116)</f>
        <v>-0.6415791658180694</v>
      </c>
      <c r="N56">
        <f>LN((Quarterly!D116)/Quarterly!E116)</f>
        <v>-1.4620853786026826</v>
      </c>
    </row>
    <row r="57" spans="1:14">
      <c r="A57">
        <f>YEAR(Quarterly!A117)*100+MONTH(Quarterly!A117)</f>
        <v>196710</v>
      </c>
      <c r="B57">
        <f>LN(Quarterly!E117/Quarterly!F117)</f>
        <v>-1.4171811419335012</v>
      </c>
      <c r="D57">
        <f>Quarterly!H117</f>
        <v>69.989000000000004</v>
      </c>
      <c r="F57">
        <f>LN((Quarterly!K117+Quarterly!J117+Quarterly!D117)/Quarterly!E117)</f>
        <v>-0.27819005377915867</v>
      </c>
      <c r="H57">
        <f>LN((Quarterly!G117+Quarterly!I117)/Quarterly!E117)</f>
        <v>-1.4260029981667259</v>
      </c>
      <c r="J57">
        <f>LN(Quarterly!E117/D57)-LN(Quarterly!B117)</f>
        <v>-0.47712672146237711</v>
      </c>
      <c r="L57">
        <f>LN((Quarterly!J117+Quarterly!K117)/Quarterly!E117)</f>
        <v>-0.64529554297277747</v>
      </c>
      <c r="N57">
        <f>LN((Quarterly!D117)/Quarterly!E117)</f>
        <v>-1.4582398585608076</v>
      </c>
    </row>
    <row r="58" spans="1:14">
      <c r="A58">
        <f>YEAR(Quarterly!A118)*100+MONTH(Quarterly!A118)</f>
        <v>196801</v>
      </c>
      <c r="B58">
        <f>LN(Quarterly!E118/Quarterly!F118)</f>
        <v>-1.4062816514420857</v>
      </c>
      <c r="D58">
        <f>Quarterly!H118</f>
        <v>70.113</v>
      </c>
      <c r="F58">
        <f>LN((Quarterly!K118+Quarterly!J118+Quarterly!D118)/Quarterly!E118)</f>
        <v>-0.28077338649821504</v>
      </c>
      <c r="H58">
        <f>LN((Quarterly!G118+Quarterly!I118)/Quarterly!E118)</f>
        <v>-1.4124313621719837</v>
      </c>
      <c r="J58">
        <f>LN(Quarterly!E118/D58)-LN(Quarterly!B118)</f>
        <v>-0.47543786318156966</v>
      </c>
      <c r="L58">
        <f>LN((Quarterly!J118+Quarterly!K118)/Quarterly!E118)</f>
        <v>-0.64814708705024948</v>
      </c>
      <c r="N58">
        <f>LN((Quarterly!D118)/Quarterly!E118)</f>
        <v>-1.4602187628279386</v>
      </c>
    </row>
    <row r="59" spans="1:14">
      <c r="A59">
        <f>YEAR(Quarterly!A119)*100+MONTH(Quarterly!A119)</f>
        <v>196804</v>
      </c>
      <c r="B59">
        <f>LN(Quarterly!E119/Quarterly!F119)</f>
        <v>-1.3958750611643118</v>
      </c>
      <c r="D59">
        <f>Quarterly!H119</f>
        <v>70.786000000000001</v>
      </c>
      <c r="F59">
        <f>LN((Quarterly!K119+Quarterly!J119+Quarterly!D119)/Quarterly!E119)</f>
        <v>-0.28525193759848932</v>
      </c>
      <c r="H59">
        <f>LN((Quarterly!G119+Quarterly!I119)/Quarterly!E119)</f>
        <v>-1.4021234732542101</v>
      </c>
      <c r="J59">
        <f>LN(Quarterly!E119/D59)-LN(Quarterly!B119)</f>
        <v>-0.47435175890806303</v>
      </c>
      <c r="L59">
        <f>LN((Quarterly!J119+Quarterly!K119)/Quarterly!E119)</f>
        <v>-0.64985974730826379</v>
      </c>
      <c r="N59">
        <f>LN((Quarterly!D119)/Quarterly!E119)</f>
        <v>-1.4709558439784383</v>
      </c>
    </row>
    <row r="60" spans="1:14">
      <c r="A60">
        <f>YEAR(Quarterly!A120)*100+MONTH(Quarterly!A120)</f>
        <v>196807</v>
      </c>
      <c r="B60">
        <f>LN(Quarterly!E120/Quarterly!F120)</f>
        <v>-1.3859829682871603</v>
      </c>
      <c r="D60">
        <f>Quarterly!H120</f>
        <v>71.281000000000006</v>
      </c>
      <c r="F60">
        <f>LN((Quarterly!K120+Quarterly!J120+Quarterly!D120)/Quarterly!E120)</f>
        <v>-0.27966556326568731</v>
      </c>
      <c r="H60">
        <f>LN((Quarterly!G120+Quarterly!I120)/Quarterly!E120)</f>
        <v>-1.4165495119120088</v>
      </c>
      <c r="J60">
        <f>LN(Quarterly!E120/D60)-LN(Quarterly!B120)</f>
        <v>-0.48117333314540778</v>
      </c>
      <c r="L60">
        <f>LN((Quarterly!J120+Quarterly!K120)/Quarterly!E120)</f>
        <v>-0.641636376655496</v>
      </c>
      <c r="N60">
        <f>LN((Quarterly!D120)/Quarterly!E120)</f>
        <v>-1.4713893285178528</v>
      </c>
    </row>
    <row r="61" spans="1:14">
      <c r="A61">
        <f>YEAR(Quarterly!A121)*100+MONTH(Quarterly!A121)</f>
        <v>196810</v>
      </c>
      <c r="B61">
        <f>LN(Quarterly!E121/Quarterly!F121)</f>
        <v>-1.3719784485347368</v>
      </c>
      <c r="D61">
        <f>Quarterly!H121</f>
        <v>71.721000000000004</v>
      </c>
      <c r="F61">
        <f>LN((Quarterly!K121+Quarterly!J121+Quarterly!D121)/Quarterly!E121)</f>
        <v>-0.28048103390289925</v>
      </c>
      <c r="H61">
        <f>LN((Quarterly!G121+Quarterly!I121)/Quarterly!E121)</f>
        <v>-1.4125903089904026</v>
      </c>
      <c r="J61">
        <f>LN(Quarterly!E121/D61)-LN(Quarterly!B121)</f>
        <v>-0.48889723342583968</v>
      </c>
      <c r="L61">
        <f>LN((Quarterly!J121+Quarterly!K121)/Quarterly!E121)</f>
        <v>-0.64203546839492609</v>
      </c>
      <c r="N61">
        <f>LN((Quarterly!D121)/Quarterly!E121)</f>
        <v>-1.4731601077482452</v>
      </c>
    </row>
    <row r="62" spans="1:14">
      <c r="A62">
        <f>YEAR(Quarterly!A122)*100+MONTH(Quarterly!A122)</f>
        <v>196901</v>
      </c>
      <c r="B62">
        <f>LN(Quarterly!E122/Quarterly!F122)</f>
        <v>-1.3615847088422008</v>
      </c>
      <c r="D62">
        <f>Quarterly!H122</f>
        <v>72.393000000000001</v>
      </c>
      <c r="F62">
        <f>LN((Quarterly!K122+Quarterly!J122+Quarterly!D122)/Quarterly!E122)</f>
        <v>-0.28927890689391439</v>
      </c>
      <c r="H62">
        <f>LN((Quarterly!G122+Quarterly!I122)/Quarterly!E122)</f>
        <v>-1.3823479441172621</v>
      </c>
      <c r="J62">
        <f>LN(Quarterly!E122/D62)-LN(Quarterly!B122)</f>
        <v>-0.48511408359272989</v>
      </c>
      <c r="L62">
        <f>LN((Quarterly!J122+Quarterly!K122)/Quarterly!E122)</f>
        <v>-0.6473842388705533</v>
      </c>
      <c r="N62">
        <f>LN((Quarterly!D122)/Quarterly!E122)</f>
        <v>-1.4899220744034023</v>
      </c>
    </row>
    <row r="63" spans="1:14">
      <c r="A63">
        <f>YEAR(Quarterly!A123)*100+MONTH(Quarterly!A123)</f>
        <v>196904</v>
      </c>
      <c r="B63">
        <f>LN(Quarterly!E123/Quarterly!F123)</f>
        <v>-1.3486386012170009</v>
      </c>
      <c r="D63">
        <f>Quarterly!H123</f>
        <v>73.063000000000002</v>
      </c>
      <c r="F63">
        <f>LN((Quarterly!K123+Quarterly!J123+Quarterly!D123)/Quarterly!E123)</f>
        <v>-0.28594231864858932</v>
      </c>
      <c r="H63">
        <f>LN((Quarterly!G123+Quarterly!I123)/Quarterly!E123)</f>
        <v>-1.396486450170966</v>
      </c>
      <c r="J63">
        <f>LN(Quarterly!E123/D63)-LN(Quarterly!B123)</f>
        <v>-0.49454096025873362</v>
      </c>
      <c r="L63">
        <f>LN((Quarterly!J123+Quarterly!K123)/Quarterly!E123)</f>
        <v>-0.64154665077646067</v>
      </c>
      <c r="N63">
        <f>LN((Quarterly!D123)/Quarterly!E123)</f>
        <v>-1.4924176837163998</v>
      </c>
    </row>
    <row r="64" spans="1:14">
      <c r="A64">
        <f>YEAR(Quarterly!A124)*100+MONTH(Quarterly!A124)</f>
        <v>196907</v>
      </c>
      <c r="B64">
        <f>LN(Quarterly!E124/Quarterly!F124)</f>
        <v>-1.3343525347231797</v>
      </c>
      <c r="D64">
        <f>Quarterly!H124</f>
        <v>73.412999999999997</v>
      </c>
      <c r="F64">
        <f>LN((Quarterly!K124+Quarterly!J124+Quarterly!D124)/Quarterly!E124)</f>
        <v>-0.28551015613563013</v>
      </c>
      <c r="H64">
        <f>LN((Quarterly!G124+Quarterly!I124)/Quarterly!E124)</f>
        <v>-1.3972929079934846</v>
      </c>
      <c r="J64">
        <f>LN(Quarterly!E124/D64)-LN(Quarterly!B124)</f>
        <v>-0.49661792657992665</v>
      </c>
      <c r="L64">
        <f>LN((Quarterly!J124+Quarterly!K124)/Quarterly!E124)</f>
        <v>-0.64256663384472901</v>
      </c>
      <c r="N64">
        <f>LN((Quarterly!D124)/Quarterly!E124)</f>
        <v>-1.4885932806875792</v>
      </c>
    </row>
    <row r="65" spans="1:14">
      <c r="A65">
        <f>YEAR(Quarterly!A125)*100+MONTH(Quarterly!A125)</f>
        <v>196910</v>
      </c>
      <c r="B65">
        <f>LN(Quarterly!E125/Quarterly!F125)</f>
        <v>-1.3214983245797498</v>
      </c>
      <c r="D65">
        <f>Quarterly!H125</f>
        <v>73.19</v>
      </c>
      <c r="F65">
        <f>LN((Quarterly!K125+Quarterly!J125+Quarterly!D125)/Quarterly!E125)</f>
        <v>-0.27771137345425856</v>
      </c>
      <c r="H65">
        <f>LN((Quarterly!G125+Quarterly!I125)/Quarterly!E125)</f>
        <v>-1.4304565885735212</v>
      </c>
      <c r="J65">
        <f>LN(Quarterly!E125/D65)-LN(Quarterly!B125)</f>
        <v>-0.50483955661958113</v>
      </c>
      <c r="L65">
        <f>LN((Quarterly!J125+Quarterly!K125)/Quarterly!E125)</f>
        <v>-0.62821057024514237</v>
      </c>
      <c r="N65">
        <f>LN((Quarterly!D125)/Quarterly!E125)</f>
        <v>-1.4962443291115242</v>
      </c>
    </row>
    <row r="66" spans="1:14">
      <c r="A66">
        <f>YEAR(Quarterly!A126)*100+MONTH(Quarterly!A126)</f>
        <v>197001</v>
      </c>
      <c r="B66">
        <f>LN(Quarterly!E126/Quarterly!F126)</f>
        <v>-1.3072661007115789</v>
      </c>
      <c r="D66">
        <f>Quarterly!H126</f>
        <v>72.902000000000001</v>
      </c>
      <c r="F66">
        <f>LN((Quarterly!K126+Quarterly!J126+Quarterly!D126)/Quarterly!E126)</f>
        <v>-0.26779528383436008</v>
      </c>
      <c r="H66">
        <f>LN((Quarterly!G126+Quarterly!I126)/Quarterly!E126)</f>
        <v>-1.4627718860222709</v>
      </c>
      <c r="J66">
        <f>LN(Quarterly!E126/D66)-LN(Quarterly!B126)</f>
        <v>-0.50672174044301688</v>
      </c>
      <c r="L66">
        <f>LN((Quarterly!J126+Quarterly!K126)/Quarterly!E126)</f>
        <v>-0.61790239011154313</v>
      </c>
      <c r="N66">
        <f>LN((Quarterly!D126)/Quarterly!E126)</f>
        <v>-1.4872629060305667</v>
      </c>
    </row>
    <row r="67" spans="1:14">
      <c r="A67">
        <f>YEAR(Quarterly!A127)*100+MONTH(Quarterly!A127)</f>
        <v>197004</v>
      </c>
      <c r="B67">
        <f>LN(Quarterly!E127/Quarterly!F127)</f>
        <v>-1.2936356668902727</v>
      </c>
      <c r="D67">
        <f>Quarterly!H127</f>
        <v>71.941000000000003</v>
      </c>
      <c r="F67">
        <f>LN((Quarterly!K127+Quarterly!J127+Quarterly!D127)/Quarterly!E127)</f>
        <v>-0.27091797136380641</v>
      </c>
      <c r="H67">
        <f>LN((Quarterly!G127+Quarterly!I127)/Quarterly!E127)</f>
        <v>-1.4601938913760366</v>
      </c>
      <c r="J67">
        <f>LN(Quarterly!E127/D67)-LN(Quarterly!B127)</f>
        <v>-0.49455609788422494</v>
      </c>
      <c r="L67">
        <f>LN((Quarterly!J127+Quarterly!K127)/Quarterly!E127)</f>
        <v>-0.61731236664619493</v>
      </c>
      <c r="N67">
        <f>LN((Quarterly!D127)/Quarterly!E127)</f>
        <v>-1.4992978960419776</v>
      </c>
    </row>
    <row r="68" spans="1:14">
      <c r="A68">
        <f>YEAR(Quarterly!A128)*100+MONTH(Quarterly!A128)</f>
        <v>197007</v>
      </c>
      <c r="B68">
        <f>LN(Quarterly!E128/Quarterly!F128)</f>
        <v>-1.2856868163073782</v>
      </c>
      <c r="D68">
        <f>Quarterly!H128</f>
        <v>71.575999999999993</v>
      </c>
      <c r="F68">
        <f>LN((Quarterly!K128+Quarterly!J128+Quarterly!D128)/Quarterly!E128)</f>
        <v>-0.26773700436081455</v>
      </c>
      <c r="H68">
        <f>LN((Quarterly!G128+Quarterly!I128)/Quarterly!E128)</f>
        <v>-1.4641504443541811</v>
      </c>
      <c r="J68">
        <f>LN(Quarterly!E128/D68)-LN(Quarterly!B128)</f>
        <v>-0.48968325907588017</v>
      </c>
      <c r="L68">
        <f>LN((Quarterly!J128+Quarterly!K128)/Quarterly!E128)</f>
        <v>-0.614562439391654</v>
      </c>
      <c r="N68">
        <f>LN((Quarterly!D128)/Quarterly!E128)</f>
        <v>-1.4950764359172979</v>
      </c>
    </row>
    <row r="69" spans="1:14">
      <c r="A69">
        <f>YEAR(Quarterly!A129)*100+MONTH(Quarterly!A129)</f>
        <v>197010</v>
      </c>
      <c r="B69">
        <f>LN(Quarterly!E129/Quarterly!F129)</f>
        <v>-1.2728177685887061</v>
      </c>
      <c r="D69">
        <f>Quarterly!H129</f>
        <v>71.028999999999996</v>
      </c>
      <c r="F69">
        <f>LN((Quarterly!K129+Quarterly!J129+Quarterly!D129)/Quarterly!E129)</f>
        <v>-0.25146368707557926</v>
      </c>
      <c r="H69">
        <f>LN((Quarterly!G129+Quarterly!I129)/Quarterly!E129)</f>
        <v>-1.5168858303409203</v>
      </c>
      <c r="J69">
        <f>LN(Quarterly!E129/D69)-LN(Quarterly!B129)</f>
        <v>-0.49067438249989026</v>
      </c>
      <c r="L69">
        <f>LN((Quarterly!J129+Quarterly!K129)/Quarterly!E129)</f>
        <v>-0.59644786598031885</v>
      </c>
      <c r="N69">
        <f>LN((Quarterly!D129)/Quarterly!E129)</f>
        <v>-1.4832584865309497</v>
      </c>
    </row>
    <row r="70" spans="1:14">
      <c r="A70">
        <f>YEAR(Quarterly!A130)*100+MONTH(Quarterly!A130)</f>
        <v>197101</v>
      </c>
      <c r="B70">
        <f>LN(Quarterly!E130/Quarterly!F130)</f>
        <v>-1.2579541379821004</v>
      </c>
      <c r="D70">
        <f>Quarterly!H130</f>
        <v>71.364000000000004</v>
      </c>
      <c r="F70">
        <f>LN((Quarterly!K130+Quarterly!J130+Quarterly!D130)/Quarterly!E130)</f>
        <v>-0.28021359718989791</v>
      </c>
      <c r="H70">
        <f>LN((Quarterly!G130+Quarterly!I130)/Quarterly!E130)</f>
        <v>-1.4255697056479839</v>
      </c>
      <c r="J70">
        <f>LN(Quarterly!E130/D70)-LN(Quarterly!B130)</f>
        <v>-0.47328038401587014</v>
      </c>
      <c r="L70">
        <f>LN((Quarterly!J130+Quarterly!K130)/Quarterly!E130)</f>
        <v>-0.62428178692389003</v>
      </c>
      <c r="N70">
        <f>LN((Quarterly!D130)/Quarterly!E130)</f>
        <v>-1.5142353427336404</v>
      </c>
    </row>
    <row r="71" spans="1:14">
      <c r="A71">
        <f>YEAR(Quarterly!A131)*100+MONTH(Quarterly!A131)</f>
        <v>197104</v>
      </c>
      <c r="B71">
        <f>LN(Quarterly!E131/Quarterly!F131)</f>
        <v>-1.2448172166093872</v>
      </c>
      <c r="D71">
        <f>Quarterly!H131</f>
        <v>71.593999999999994</v>
      </c>
      <c r="F71">
        <f>LN((Quarterly!K131+Quarterly!J131+Quarterly!D131)/Quarterly!E131)</f>
        <v>-0.28106179266518222</v>
      </c>
      <c r="H71">
        <f>LN((Quarterly!G131+Quarterly!I131)/Quarterly!E131)</f>
        <v>-1.4060576718804239</v>
      </c>
      <c r="J71">
        <f>LN(Quarterly!E131/D71)-LN(Quarterly!B131)</f>
        <v>-0.47328027198311107</v>
      </c>
      <c r="L71">
        <f>LN((Quarterly!J131+Quarterly!K131)/Quarterly!E131)</f>
        <v>-0.62401730359553864</v>
      </c>
      <c r="N71">
        <f>LN((Quarterly!D131)/Quarterly!E131)</f>
        <v>-1.5177981185595377</v>
      </c>
    </row>
    <row r="72" spans="1:14">
      <c r="A72">
        <f>YEAR(Quarterly!A132)*100+MONTH(Quarterly!A132)</f>
        <v>197107</v>
      </c>
      <c r="B72">
        <f>LN(Quarterly!E132/Quarterly!F132)</f>
        <v>-1.2348292961760094</v>
      </c>
      <c r="D72">
        <f>Quarterly!H132</f>
        <v>71.594999999999999</v>
      </c>
      <c r="F72">
        <f>LN((Quarterly!K132+Quarterly!J132+Quarterly!D132)/Quarterly!E132)</f>
        <v>-0.28321562897989583</v>
      </c>
      <c r="H72">
        <f>LN((Quarterly!G132+Quarterly!I132)/Quarterly!E132)</f>
        <v>-1.3991031577675601</v>
      </c>
      <c r="J72">
        <f>LN(Quarterly!E132/D72)-LN(Quarterly!B132)</f>
        <v>-0.46965024679244527</v>
      </c>
      <c r="L72">
        <f>LN((Quarterly!J132+Quarterly!K132)/Quarterly!E132)</f>
        <v>-0.62503828314991572</v>
      </c>
      <c r="N72">
        <f>LN((Quarterly!D132)/Quarterly!E132)</f>
        <v>-1.5227264721673865</v>
      </c>
    </row>
    <row r="73" spans="1:14">
      <c r="A73">
        <f>YEAR(Quarterly!A133)*100+MONTH(Quarterly!A133)</f>
        <v>197110</v>
      </c>
      <c r="B73">
        <f>LN(Quarterly!E133/Quarterly!F133)</f>
        <v>-1.2268574187557815</v>
      </c>
      <c r="D73">
        <f>Quarterly!H133</f>
        <v>72.361000000000004</v>
      </c>
      <c r="F73">
        <f>LN((Quarterly!K133+Quarterly!J133+Quarterly!D133)/Quarterly!E133)</f>
        <v>-0.2776317365982795</v>
      </c>
      <c r="H73">
        <f>LN((Quarterly!G133+Quarterly!I133)/Quarterly!E133)</f>
        <v>-1.4117079073070249</v>
      </c>
      <c r="J73">
        <f>LN(Quarterly!E133/D73)-LN(Quarterly!B133)</f>
        <v>-0.47725564675828558</v>
      </c>
      <c r="L73">
        <f>LN((Quarterly!J133+Quarterly!K133)/Quarterly!E133)</f>
        <v>-0.61573280621132498</v>
      </c>
      <c r="N73">
        <f>LN((Quarterly!D133)/Quarterly!E133)</f>
        <v>-1.5263341922371332</v>
      </c>
    </row>
    <row r="74" spans="1:14">
      <c r="A74">
        <f>YEAR(Quarterly!A134)*100+MONTH(Quarterly!A134)</f>
        <v>197201</v>
      </c>
      <c r="B74">
        <f>LN(Quarterly!E134/Quarterly!F134)</f>
        <v>-1.2112533090803621</v>
      </c>
      <c r="D74">
        <f>Quarterly!H134</f>
        <v>73.242999999999995</v>
      </c>
      <c r="F74">
        <f>LN((Quarterly!K134+Quarterly!J134+Quarterly!D134)/Quarterly!E134)</f>
        <v>-0.28427224774435916</v>
      </c>
      <c r="H74">
        <f>LN((Quarterly!G134+Quarterly!I134)/Quarterly!E134)</f>
        <v>-1.3847836600352639</v>
      </c>
      <c r="J74">
        <f>LN(Quarterly!E134/D74)-LN(Quarterly!B134)</f>
        <v>-0.4802259945017342</v>
      </c>
      <c r="L74">
        <f>LN((Quarterly!J134+Quarterly!K134)/Quarterly!E134)</f>
        <v>-0.62654251048054332</v>
      </c>
      <c r="N74">
        <f>LN((Quarterly!D134)/Quarterly!E134)</f>
        <v>-1.5226855420505869</v>
      </c>
    </row>
    <row r="75" spans="1:14">
      <c r="A75">
        <f>YEAR(Quarterly!A135)*100+MONTH(Quarterly!A135)</f>
        <v>197204</v>
      </c>
      <c r="B75">
        <f>LN(Quarterly!E135/Quarterly!F135)</f>
        <v>-1.2053842394654077</v>
      </c>
      <c r="D75">
        <f>Quarterly!H135</f>
        <v>73.768000000000001</v>
      </c>
      <c r="F75">
        <f>LN((Quarterly!K135+Quarterly!J135+Quarterly!D135)/Quarterly!E135)</f>
        <v>-0.29185095902253688</v>
      </c>
      <c r="H75">
        <f>LN((Quarterly!G135+Quarterly!I135)/Quarterly!E135)</f>
        <v>-1.3601285564767711</v>
      </c>
      <c r="J75">
        <f>LN(Quarterly!E135/D75)-LN(Quarterly!B135)</f>
        <v>-0.47115729910285697</v>
      </c>
      <c r="L75">
        <f>LN((Quarterly!J135+Quarterly!K135)/Quarterly!E135)</f>
        <v>-0.63184621376261374</v>
      </c>
      <c r="N75">
        <f>LN((Quarterly!D135)/Quarterly!E135)</f>
        <v>-1.5358603035916703</v>
      </c>
    </row>
    <row r="76" spans="1:14">
      <c r="A76">
        <f>YEAR(Quarterly!A136)*100+MONTH(Quarterly!A136)</f>
        <v>197207</v>
      </c>
      <c r="B76">
        <f>LN(Quarterly!E136/Quarterly!F136)</f>
        <v>-1.1956351094210331</v>
      </c>
      <c r="D76">
        <f>Quarterly!H136</f>
        <v>74.183000000000007</v>
      </c>
      <c r="F76">
        <f>LN((Quarterly!K136+Quarterly!J136+Quarterly!D136)/Quarterly!E136)</f>
        <v>-0.29719612709145604</v>
      </c>
      <c r="H76">
        <f>LN((Quarterly!G136+Quarterly!I136)/Quarterly!E136)</f>
        <v>-1.3505327602482031</v>
      </c>
      <c r="J76">
        <f>LN(Quarterly!E136/D76)-LN(Quarterly!B136)</f>
        <v>-0.47149083100673472</v>
      </c>
      <c r="L76">
        <f>LN((Quarterly!J136+Quarterly!K136)/Quarterly!E136)</f>
        <v>-0.62816865061509908</v>
      </c>
      <c r="N76">
        <f>LN((Quarterly!D136)/Quarterly!E136)</f>
        <v>-1.5638421819086943</v>
      </c>
    </row>
    <row r="77" spans="1:14">
      <c r="A77">
        <f>YEAR(Quarterly!A137)*100+MONTH(Quarterly!A137)</f>
        <v>197210</v>
      </c>
      <c r="B77">
        <f>LN(Quarterly!E137/Quarterly!F137)</f>
        <v>-1.1824653119854656</v>
      </c>
      <c r="D77">
        <f>Quarterly!H137</f>
        <v>74.957999999999998</v>
      </c>
      <c r="F77">
        <f>LN((Quarterly!K137+Quarterly!J137+Quarterly!D137)/Quarterly!E137)</f>
        <v>-0.29867205259213908</v>
      </c>
      <c r="H77">
        <f>LN((Quarterly!G137+Quarterly!I137)/Quarterly!E137)</f>
        <v>-1.3447453582070183</v>
      </c>
      <c r="J77">
        <f>LN(Quarterly!E137/D77)-LN(Quarterly!B137)</f>
        <v>-0.47289758166245388</v>
      </c>
      <c r="L77">
        <f>LN((Quarterly!J137+Quarterly!K137)/Quarterly!E137)</f>
        <v>-0.62904581789928149</v>
      </c>
      <c r="N77">
        <f>LN((Quarterly!D137)/Quarterly!E137)</f>
        <v>-1.5668459235069894</v>
      </c>
    </row>
    <row r="78" spans="1:14">
      <c r="A78">
        <f>YEAR(Quarterly!A138)*100+MONTH(Quarterly!A138)</f>
        <v>197301</v>
      </c>
      <c r="B78">
        <f>LN(Quarterly!E138/Quarterly!F138)</f>
        <v>-1.170548036426232</v>
      </c>
      <c r="D78">
        <f>Quarterly!H138</f>
        <v>76.09</v>
      </c>
      <c r="F78">
        <f>LN((Quarterly!K138+Quarterly!J138+Quarterly!D138)/Quarterly!E138)</f>
        <v>-0.31022300182326684</v>
      </c>
      <c r="H78">
        <f>LN((Quarterly!G138+Quarterly!I138)/Quarterly!E138)</f>
        <v>-1.3176459892506565</v>
      </c>
      <c r="J78">
        <f>LN(Quarterly!E138/D78)-LN(Quarterly!B138)</f>
        <v>-0.47704601872053898</v>
      </c>
      <c r="L78">
        <f>LN((Quarterly!J138+Quarterly!K138)/Quarterly!E138)</f>
        <v>-0.64227329271828892</v>
      </c>
      <c r="N78">
        <f>LN((Quarterly!D138)/Quarterly!E138)</f>
        <v>-1.5741271457571353</v>
      </c>
    </row>
    <row r="79" spans="1:14">
      <c r="A79">
        <f>YEAR(Quarterly!A139)*100+MONTH(Quarterly!A139)</f>
        <v>197304</v>
      </c>
      <c r="B79">
        <f>LN(Quarterly!E139/Quarterly!F139)</f>
        <v>-1.1551513910349729</v>
      </c>
      <c r="D79">
        <f>Quarterly!H139</f>
        <v>76.885999999999996</v>
      </c>
      <c r="F79">
        <f>LN((Quarterly!K139+Quarterly!J139+Quarterly!D139)/Quarterly!E139)</f>
        <v>-0.31719714068356569</v>
      </c>
      <c r="H79">
        <f>LN((Quarterly!G139+Quarterly!I139)/Quarterly!E139)</f>
        <v>-1.3093684165600949</v>
      </c>
      <c r="J79">
        <f>LN(Quarterly!E139/D79)-LN(Quarterly!B139)</f>
        <v>-0.47607008153844266</v>
      </c>
      <c r="L79">
        <f>LN((Quarterly!J139+Quarterly!K139)/Quarterly!E139)</f>
        <v>-0.64622965334229343</v>
      </c>
      <c r="N79">
        <f>LN((Quarterly!D139)/Quarterly!E139)</f>
        <v>-1.5888052370660564</v>
      </c>
    </row>
    <row r="80" spans="1:14">
      <c r="A80">
        <f>YEAR(Quarterly!A140)*100+MONTH(Quarterly!A140)</f>
        <v>197307</v>
      </c>
      <c r="B80">
        <f>LN(Quarterly!E140/Quarterly!F140)</f>
        <v>-1.1358474095076836</v>
      </c>
      <c r="D80">
        <f>Quarterly!H140</f>
        <v>77.405000000000001</v>
      </c>
      <c r="F80">
        <f>LN((Quarterly!K140+Quarterly!J140+Quarterly!D140)/Quarterly!E140)</f>
        <v>-0.3111486782221744</v>
      </c>
      <c r="H80">
        <f>LN((Quarterly!G140+Quarterly!I140)/Quarterly!E140)</f>
        <v>-1.3366556838502401</v>
      </c>
      <c r="J80">
        <f>LN(Quarterly!E140/D80)-LN(Quarterly!B140)</f>
        <v>-0.48799995045677491</v>
      </c>
      <c r="L80">
        <f>LN((Quarterly!J140+Quarterly!K140)/Quarterly!E140)</f>
        <v>-0.63397813843960082</v>
      </c>
      <c r="N80">
        <f>LN((Quarterly!D140)/Quarterly!E140)</f>
        <v>-1.5988558031035636</v>
      </c>
    </row>
    <row r="81" spans="1:14">
      <c r="A81">
        <f>YEAR(Quarterly!A141)*100+MONTH(Quarterly!A141)</f>
        <v>197310</v>
      </c>
      <c r="B81">
        <f>LN(Quarterly!E141/Quarterly!F141)</f>
        <v>-1.116227868597756</v>
      </c>
      <c r="D81">
        <f>Quarterly!H141</f>
        <v>77.790000000000006</v>
      </c>
      <c r="F81">
        <f>LN((Quarterly!K141+Quarterly!J141+Quarterly!D141)/Quarterly!E141)</f>
        <v>-0.31555178094235703</v>
      </c>
      <c r="H81">
        <f>LN((Quarterly!G141+Quarterly!I141)/Quarterly!E141)</f>
        <v>-1.3305565840105968</v>
      </c>
      <c r="J81">
        <f>LN(Quarterly!E141/D81)-LN(Quarterly!B141)</f>
        <v>-0.48543637138513285</v>
      </c>
      <c r="L81">
        <f>LN((Quarterly!J141+Quarterly!K141)/Quarterly!E141)</f>
        <v>-0.63912773048768845</v>
      </c>
      <c r="N81">
        <f>LN((Quarterly!D141)/Quarterly!E141)</f>
        <v>-1.6013024157671483</v>
      </c>
    </row>
    <row r="82" spans="1:14">
      <c r="A82">
        <f>YEAR(Quarterly!A142)*100+MONTH(Quarterly!A142)</f>
        <v>197401</v>
      </c>
      <c r="B82">
        <f>LN(Quarterly!E142/Quarterly!F142)</f>
        <v>-1.0973145107286757</v>
      </c>
      <c r="D82">
        <f>Quarterly!H142</f>
        <v>77.457999999999998</v>
      </c>
      <c r="F82">
        <f>LN((Quarterly!K142+Quarterly!J142+Quarterly!D142)/Quarterly!E142)</f>
        <v>-0.29494171638505046</v>
      </c>
      <c r="H82">
        <f>LN((Quarterly!G142+Quarterly!I142)/Quarterly!E142)</f>
        <v>-1.3822940799043457</v>
      </c>
      <c r="J82">
        <f>LN(Quarterly!E142/D82)-LN(Quarterly!B142)</f>
        <v>-0.49453334151882977</v>
      </c>
      <c r="L82">
        <f>LN((Quarterly!J142+Quarterly!K142)/Quarterly!E142)</f>
        <v>-0.6230952064482651</v>
      </c>
      <c r="N82">
        <f>LN((Quarterly!D142)/Quarterly!E142)</f>
        <v>-1.5688094404390889</v>
      </c>
    </row>
    <row r="83" spans="1:14">
      <c r="A83">
        <f>YEAR(Quarterly!A143)*100+MONTH(Quarterly!A143)</f>
        <v>197404</v>
      </c>
      <c r="B83">
        <f>LN(Quarterly!E143/Quarterly!F143)</f>
        <v>-1.0740844776860576</v>
      </c>
      <c r="D83">
        <f>Quarterly!H143</f>
        <v>77.661000000000001</v>
      </c>
      <c r="F83">
        <f>LN((Quarterly!K143+Quarterly!J143+Quarterly!D143)/Quarterly!E143)</f>
        <v>-0.28846785653630697</v>
      </c>
      <c r="H83">
        <f>LN((Quarterly!G143+Quarterly!I143)/Quarterly!E143)</f>
        <v>-1.3764460250650763</v>
      </c>
      <c r="J83">
        <f>LN(Quarterly!E143/D83)-LN(Quarterly!B143)</f>
        <v>-0.49706211738790884</v>
      </c>
      <c r="L83">
        <f>LN((Quarterly!J143+Quarterly!K143)/Quarterly!E143)</f>
        <v>-0.61751110396712783</v>
      </c>
      <c r="N83">
        <f>LN((Quarterly!D143)/Quarterly!E143)</f>
        <v>-1.5600484017587533</v>
      </c>
    </row>
    <row r="84" spans="1:14">
      <c r="A84">
        <f>YEAR(Quarterly!A144)*100+MONTH(Quarterly!A144)</f>
        <v>197407</v>
      </c>
      <c r="B84">
        <f>LN(Quarterly!E144/Quarterly!F144)</f>
        <v>-1.045080581488588</v>
      </c>
      <c r="D84">
        <f>Quarterly!H144</f>
        <v>77.391000000000005</v>
      </c>
      <c r="F84">
        <f>LN((Quarterly!K144+Quarterly!J144+Quarterly!D144)/Quarterly!E144)</f>
        <v>-0.2773887335014355</v>
      </c>
      <c r="H84">
        <f>LN((Quarterly!G144+Quarterly!I144)/Quarterly!E144)</f>
        <v>-1.3991891891777679</v>
      </c>
      <c r="J84">
        <f>LN(Quarterly!E144/D84)-LN(Quarterly!B144)</f>
        <v>-0.50256374422616767</v>
      </c>
      <c r="L84">
        <f>LN((Quarterly!J144+Quarterly!K144)/Quarterly!E144)</f>
        <v>-0.60822930676448927</v>
      </c>
      <c r="N84">
        <f>LN((Quarterly!D144)/Quarterly!E144)</f>
        <v>-1.5443711990222659</v>
      </c>
    </row>
    <row r="85" spans="1:14">
      <c r="A85">
        <f>YEAR(Quarterly!A145)*100+MONTH(Quarterly!A145)</f>
        <v>197410</v>
      </c>
      <c r="B85">
        <f>LN(Quarterly!E145/Quarterly!F145)</f>
        <v>-1.0155926065267857</v>
      </c>
      <c r="D85">
        <f>Quarterly!H145</f>
        <v>76.111999999999995</v>
      </c>
      <c r="F85">
        <f>LN((Quarterly!K145+Quarterly!J145+Quarterly!D145)/Quarterly!E145)</f>
        <v>-0.27637335526625179</v>
      </c>
      <c r="H85">
        <f>LN((Quarterly!G145+Quarterly!I145)/Quarterly!E145)</f>
        <v>-1.4215420322436807</v>
      </c>
      <c r="J85">
        <f>LN(Quarterly!E145/D85)-LN(Quarterly!B145)</f>
        <v>-0.48568058393275315</v>
      </c>
      <c r="L85">
        <f>LN((Quarterly!J145+Quarterly!K145)/Quarterly!E145)</f>
        <v>-0.61099717819844901</v>
      </c>
      <c r="N85">
        <f>LN((Quarterly!D145)/Quarterly!E145)</f>
        <v>-1.5337723612422822</v>
      </c>
    </row>
    <row r="86" spans="1:14">
      <c r="A86">
        <f>YEAR(Quarterly!A146)*100+MONTH(Quarterly!A146)</f>
        <v>197501</v>
      </c>
      <c r="B86">
        <f>LN(Quarterly!E146/Quarterly!F146)</f>
        <v>-0.99291980000817692</v>
      </c>
      <c r="D86">
        <f>Quarterly!H146</f>
        <v>73.724000000000004</v>
      </c>
      <c r="F86">
        <f>LN((Quarterly!K146+Quarterly!J146+Quarterly!D146)/Quarterly!E146)</f>
        <v>-0.25929890379550696</v>
      </c>
      <c r="H86">
        <f>LN((Quarterly!G146+Quarterly!I146)/Quarterly!E146)</f>
        <v>-1.5234355368842607</v>
      </c>
      <c r="J86">
        <f>LN(Quarterly!E146/D86)-LN(Quarterly!B146)</f>
        <v>-0.47085352594298246</v>
      </c>
      <c r="L86">
        <f>LN((Quarterly!J146+Quarterly!K146)/Quarterly!E146)</f>
        <v>-0.59598579115602524</v>
      </c>
      <c r="N86">
        <f>LN((Quarterly!D146)/Quarterly!E146)</f>
        <v>-1.5115254469339774</v>
      </c>
    </row>
    <row r="87" spans="1:14">
      <c r="A87">
        <f>YEAR(Quarterly!A147)*100+MONTH(Quarterly!A147)</f>
        <v>197504</v>
      </c>
      <c r="B87">
        <f>LN(Quarterly!E147/Quarterly!F147)</f>
        <v>-0.9777916658858179</v>
      </c>
      <c r="D87">
        <f>Quarterly!H147</f>
        <v>73.043999999999997</v>
      </c>
      <c r="F87">
        <f>LN((Quarterly!K147+Quarterly!J147+Quarterly!D147)/Quarterly!E147)</f>
        <v>-0.25911220885968111</v>
      </c>
      <c r="H87">
        <f>LN((Quarterly!G147+Quarterly!I147)/Quarterly!E147)</f>
        <v>-1.5377083804507685</v>
      </c>
      <c r="J87">
        <f>LN(Quarterly!E147/D87)-LN(Quarterly!B147)</f>
        <v>-0.4590817015451778</v>
      </c>
      <c r="L87">
        <f>LN((Quarterly!J147+Quarterly!K147)/Quarterly!E147)</f>
        <v>-0.59081816107653395</v>
      </c>
      <c r="N87">
        <f>LN((Quarterly!D147)/Quarterly!E147)</f>
        <v>-1.5238912348976266</v>
      </c>
    </row>
    <row r="88" spans="1:14">
      <c r="A88">
        <f>YEAR(Quarterly!A148)*100+MONTH(Quarterly!A148)</f>
        <v>197507</v>
      </c>
      <c r="B88">
        <f>LN(Quarterly!E148/Quarterly!F148)</f>
        <v>-0.95939076705232329</v>
      </c>
      <c r="D88">
        <f>Quarterly!H148</f>
        <v>73.712000000000003</v>
      </c>
      <c r="F88">
        <f>LN((Quarterly!K148+Quarterly!J148+Quarterly!D148)/Quarterly!E148)</f>
        <v>-0.26550188564324012</v>
      </c>
      <c r="H88">
        <f>LN((Quarterly!G148+Quarterly!I148)/Quarterly!E148)</f>
        <v>-1.4876476570961708</v>
      </c>
      <c r="J88">
        <f>LN(Quarterly!E148/D88)-LN(Quarterly!B148)</f>
        <v>-0.45086245772305311</v>
      </c>
      <c r="L88">
        <f>LN((Quarterly!J148+Quarterly!K148)/Quarterly!E148)</f>
        <v>-0.59937419597846109</v>
      </c>
      <c r="N88">
        <f>LN((Quarterly!D148)/Quarterly!E148)</f>
        <v>-1.5247943978503231</v>
      </c>
    </row>
    <row r="89" spans="1:14">
      <c r="A89">
        <f>YEAR(Quarterly!A149)*100+MONTH(Quarterly!A149)</f>
        <v>197510</v>
      </c>
      <c r="B89">
        <f>LN(Quarterly!E149/Quarterly!F149)</f>
        <v>-0.94192596293760689</v>
      </c>
      <c r="D89">
        <f>Quarterly!H149</f>
        <v>74.977000000000004</v>
      </c>
      <c r="F89">
        <f>LN((Quarterly!K149+Quarterly!J149+Quarterly!D149)/Quarterly!E149)</f>
        <v>-0.2700691303961727</v>
      </c>
      <c r="H89">
        <f>LN((Quarterly!G149+Quarterly!I149)/Quarterly!E149)</f>
        <v>-1.4759283910390697</v>
      </c>
      <c r="J89">
        <f>LN(Quarterly!E149/D89)-LN(Quarterly!B149)</f>
        <v>-0.45554144145051634</v>
      </c>
      <c r="L89">
        <f>LN((Quarterly!J149+Quarterly!K149)/Quarterly!E149)</f>
        <v>-0.60542646308144465</v>
      </c>
      <c r="N89">
        <f>LN((Quarterly!D149)/Quarterly!E149)</f>
        <v>-1.5256248090598805</v>
      </c>
    </row>
    <row r="90" spans="1:14">
      <c r="A90">
        <f>YEAR(Quarterly!A150)*100+MONTH(Quarterly!A150)</f>
        <v>197601</v>
      </c>
      <c r="B90">
        <f>LN(Quarterly!E150/Quarterly!F150)</f>
        <v>-0.93090996451194319</v>
      </c>
      <c r="D90">
        <f>Quarterly!H150</f>
        <v>76.218000000000004</v>
      </c>
      <c r="F90">
        <f>LN((Quarterly!K150+Quarterly!J150+Quarterly!D150)/Quarterly!E150)</f>
        <v>-0.28030030591122107</v>
      </c>
      <c r="H90">
        <f>LN((Quarterly!G150+Quarterly!I150)/Quarterly!E150)</f>
        <v>-1.4196785912648209</v>
      </c>
      <c r="J90">
        <f>LN(Quarterly!E150/D90)-LN(Quarterly!B150)</f>
        <v>-0.46049480315887203</v>
      </c>
      <c r="L90">
        <f>LN((Quarterly!J150+Quarterly!K150)/Quarterly!E150)</f>
        <v>-0.61306107820745759</v>
      </c>
      <c r="N90">
        <f>LN((Quarterly!D150)/Quarterly!E150)</f>
        <v>-1.5424026517820084</v>
      </c>
    </row>
    <row r="91" spans="1:14">
      <c r="A91">
        <f>YEAR(Quarterly!A151)*100+MONTH(Quarterly!A151)</f>
        <v>197604</v>
      </c>
      <c r="B91">
        <f>LN(Quarterly!E151/Quarterly!F151)</f>
        <v>-0.92029069960748311</v>
      </c>
      <c r="D91">
        <f>Quarterly!H151</f>
        <v>76.244</v>
      </c>
      <c r="F91">
        <f>LN((Quarterly!K151+Quarterly!J151+Quarterly!D151)/Quarterly!E151)</f>
        <v>-0.2848604157621123</v>
      </c>
      <c r="H91">
        <f>LN((Quarterly!G151+Quarterly!I151)/Quarterly!E151)</f>
        <v>-1.3936904743569483</v>
      </c>
      <c r="J91">
        <f>LN(Quarterly!E151/D91)-LN(Quarterly!B151)</f>
        <v>-0.46345328600727109</v>
      </c>
      <c r="L91">
        <f>LN((Quarterly!J151+Quarterly!K151)/Quarterly!E151)</f>
        <v>-0.61336448273414823</v>
      </c>
      <c r="N91">
        <f>LN((Quarterly!D151)/Quarterly!E151)</f>
        <v>-1.5578260915749995</v>
      </c>
    </row>
    <row r="92" spans="1:14">
      <c r="A92">
        <f>YEAR(Quarterly!A152)*100+MONTH(Quarterly!A152)</f>
        <v>197607</v>
      </c>
      <c r="B92">
        <f>LN(Quarterly!E152/Quarterly!F152)</f>
        <v>-0.90673205580528948</v>
      </c>
      <c r="D92">
        <f>Quarterly!H152</f>
        <v>76.548000000000002</v>
      </c>
      <c r="F92">
        <f>LN((Quarterly!K152+Quarterly!J152+Quarterly!D152)/Quarterly!E152)</f>
        <v>-0.28249148341406916</v>
      </c>
      <c r="H92">
        <f>LN((Quarterly!G152+Quarterly!I152)/Quarterly!E152)</f>
        <v>-1.3930078104538028</v>
      </c>
      <c r="J92">
        <f>LN(Quarterly!E152/D92)-LN(Quarterly!B152)</f>
        <v>-0.47083621515065222</v>
      </c>
      <c r="L92">
        <f>LN((Quarterly!J152+Quarterly!K152)/Quarterly!E152)</f>
        <v>-0.60574602659938648</v>
      </c>
      <c r="N92">
        <f>LN((Quarterly!D152)/Quarterly!E152)</f>
        <v>-1.5690838509100269</v>
      </c>
    </row>
    <row r="93" spans="1:14">
      <c r="A93">
        <f>YEAR(Quarterly!A153)*100+MONTH(Quarterly!A153)</f>
        <v>197610</v>
      </c>
      <c r="B93">
        <f>LN(Quarterly!E153/Quarterly!F153)</f>
        <v>-0.88862091825181277</v>
      </c>
      <c r="D93">
        <f>Quarterly!H153</f>
        <v>76.957999999999998</v>
      </c>
      <c r="F93">
        <f>LN((Quarterly!K153+Quarterly!J153+Quarterly!D153)/Quarterly!E153)</f>
        <v>-0.28230396157209597</v>
      </c>
      <c r="H93">
        <f>LN((Quarterly!G153+Quarterly!I153)/Quarterly!E153)</f>
        <v>-1.3886841023065684</v>
      </c>
      <c r="J93">
        <f>LN(Quarterly!E153/D93)-LN(Quarterly!B153)</f>
        <v>-0.47195483994731635</v>
      </c>
      <c r="L93">
        <f>LN((Quarterly!J153+Quarterly!K153)/Quarterly!E153)</f>
        <v>-0.60297596440534773</v>
      </c>
      <c r="N93">
        <f>LN((Quarterly!D153)/Quarterly!E153)</f>
        <v>-1.5756954992888452</v>
      </c>
    </row>
    <row r="94" spans="1:14">
      <c r="A94">
        <f>YEAR(Quarterly!A154)*100+MONTH(Quarterly!A154)</f>
        <v>197701</v>
      </c>
      <c r="B94">
        <f>LN(Quarterly!E154/Quarterly!F154)</f>
        <v>-0.87238512784336963</v>
      </c>
      <c r="D94">
        <f>Quarterly!H154</f>
        <v>77.777000000000001</v>
      </c>
      <c r="F94">
        <f>LN((Quarterly!K154+Quarterly!J154+Quarterly!D154)/Quarterly!E154)</f>
        <v>-0.28389064749981296</v>
      </c>
      <c r="H94">
        <f>LN((Quarterly!G154+Quarterly!I154)/Quarterly!E154)</f>
        <v>-1.3544747634469196</v>
      </c>
      <c r="J94">
        <f>LN(Quarterly!E154/D94)-LN(Quarterly!B154)</f>
        <v>-0.47161732389718658</v>
      </c>
      <c r="L94">
        <f>LN((Quarterly!J154+Quarterly!K154)/Quarterly!E154)</f>
        <v>-0.60537980277830783</v>
      </c>
      <c r="N94">
        <f>LN((Quarterly!D154)/Quarterly!E154)</f>
        <v>-1.5751239258399574</v>
      </c>
    </row>
    <row r="95" spans="1:14">
      <c r="A95">
        <f>YEAR(Quarterly!A155)*100+MONTH(Quarterly!A155)</f>
        <v>197704</v>
      </c>
      <c r="B95">
        <f>LN(Quarterly!E155/Quarterly!F155)</f>
        <v>-0.8580133531260683</v>
      </c>
      <c r="D95">
        <f>Quarterly!H155</f>
        <v>79.260999999999996</v>
      </c>
      <c r="F95">
        <f>LN((Quarterly!K155+Quarterly!J155+Quarterly!D155)/Quarterly!E155)</f>
        <v>-0.29508728992027966</v>
      </c>
      <c r="H95">
        <f>LN((Quarterly!G155+Quarterly!I155)/Quarterly!E155)</f>
        <v>-1.3240640851819816</v>
      </c>
      <c r="J95">
        <f>LN(Quarterly!E155/D95)-LN(Quarterly!B155)</f>
        <v>-0.47635315410243617</v>
      </c>
      <c r="L95">
        <f>LN((Quarterly!J155+Quarterly!K155)/Quarterly!E155)</f>
        <v>-0.6177012632331812</v>
      </c>
      <c r="N95">
        <f>LN((Quarterly!D155)/Quarterly!E155)</f>
        <v>-1.5833601739281917</v>
      </c>
    </row>
    <row r="96" spans="1:14">
      <c r="A96">
        <f>YEAR(Quarterly!A156)*100+MONTH(Quarterly!A156)</f>
        <v>197707</v>
      </c>
      <c r="B96">
        <f>LN(Quarterly!E156/Quarterly!F156)</f>
        <v>-0.84590315326883103</v>
      </c>
      <c r="D96">
        <f>Quarterly!H156</f>
        <v>80.108999999999995</v>
      </c>
      <c r="F96">
        <f>LN((Quarterly!K156+Quarterly!J156+Quarterly!D156)/Quarterly!E156)</f>
        <v>-0.30341711751533978</v>
      </c>
      <c r="H96">
        <f>LN((Quarterly!G156+Quarterly!I156)/Quarterly!E156)</f>
        <v>-1.3033231324852474</v>
      </c>
      <c r="J96">
        <f>LN(Quarterly!E156/D96)-LN(Quarterly!B156)</f>
        <v>-0.47664926190497381</v>
      </c>
      <c r="L96">
        <f>LN((Quarterly!J156+Quarterly!K156)/Quarterly!E156)</f>
        <v>-0.62290355942732545</v>
      </c>
      <c r="N96">
        <f>LN((Quarterly!D156)/Quarterly!E156)</f>
        <v>-1.5999514088155227</v>
      </c>
    </row>
    <row r="97" spans="1:14">
      <c r="A97">
        <f>YEAR(Quarterly!A157)*100+MONTH(Quarterly!A157)</f>
        <v>197710</v>
      </c>
      <c r="B97">
        <f>LN(Quarterly!E157/Quarterly!F157)</f>
        <v>-0.82435675572730804</v>
      </c>
      <c r="D97">
        <f>Quarterly!H157</f>
        <v>80.891999999999996</v>
      </c>
      <c r="F97">
        <f>LN((Quarterly!K157+Quarterly!J157+Quarterly!D157)/Quarterly!E157)</f>
        <v>-0.29860212255721486</v>
      </c>
      <c r="H97">
        <f>LN((Quarterly!G157+Quarterly!I157)/Quarterly!E157)</f>
        <v>-1.3013530674357652</v>
      </c>
      <c r="J97">
        <f>LN(Quarterly!E157/D97)-LN(Quarterly!B157)</f>
        <v>-0.48303169927096645</v>
      </c>
      <c r="L97">
        <f>LN((Quarterly!J157+Quarterly!K157)/Quarterly!E157)</f>
        <v>-0.61580384491560902</v>
      </c>
      <c r="N97">
        <f>LN((Quarterly!D157)/Quarterly!E157)</f>
        <v>-1.601231480490082</v>
      </c>
    </row>
    <row r="98" spans="1:14">
      <c r="A98">
        <f>YEAR(Quarterly!A158)*100+MONTH(Quarterly!A158)</f>
        <v>197801</v>
      </c>
      <c r="B98">
        <f>LN(Quarterly!E158/Quarterly!F158)</f>
        <v>-0.80955086741920168</v>
      </c>
      <c r="D98">
        <f>Quarterly!H158</f>
        <v>81.265000000000001</v>
      </c>
      <c r="F98">
        <f>LN((Quarterly!K158+Quarterly!J158+Quarterly!D158)/Quarterly!E158)</f>
        <v>-0.29240639279459785</v>
      </c>
      <c r="H98">
        <f>LN((Quarterly!G158+Quarterly!I158)/Quarterly!E158)</f>
        <v>-1.3036646627016941</v>
      </c>
      <c r="J98">
        <f>LN(Quarterly!E158/D98)-LN(Quarterly!B158)</f>
        <v>-0.49798859826724629</v>
      </c>
      <c r="L98">
        <f>LN((Quarterly!J158+Quarterly!K158)/Quarterly!E158)</f>
        <v>-0.60590327246823306</v>
      </c>
      <c r="N98">
        <f>LN((Quarterly!D158)/Quarterly!E158)</f>
        <v>-1.6050290411550532</v>
      </c>
    </row>
    <row r="99" spans="1:14">
      <c r="A99">
        <f>YEAR(Quarterly!A159)*100+MONTH(Quarterly!A159)</f>
        <v>197804</v>
      </c>
      <c r="B99">
        <f>LN(Quarterly!E159/Quarterly!F159)</f>
        <v>-0.79142180941696405</v>
      </c>
      <c r="D99">
        <f>Quarterly!H159</f>
        <v>83.641999999999996</v>
      </c>
      <c r="F99">
        <f>LN((Quarterly!K159+Quarterly!J159+Quarterly!D159)/Quarterly!E159)</f>
        <v>-0.31380096683015851</v>
      </c>
      <c r="H99">
        <f>LN((Quarterly!G159+Quarterly!I159)/Quarterly!E159)</f>
        <v>-1.2754295982139314</v>
      </c>
      <c r="J99">
        <f>LN(Quarterly!E159/D99)-LN(Quarterly!B159)</f>
        <v>-0.48721535341784916</v>
      </c>
      <c r="L99">
        <f>LN((Quarterly!J159+Quarterly!K159)/Quarterly!E159)</f>
        <v>-0.62922956756165738</v>
      </c>
      <c r="N99">
        <f>LN((Quarterly!D159)/Quarterly!E159)</f>
        <v>-1.621195993351277</v>
      </c>
    </row>
    <row r="100" spans="1:14">
      <c r="A100">
        <f>YEAR(Quarterly!A160)*100+MONTH(Quarterly!A160)</f>
        <v>197807</v>
      </c>
      <c r="B100">
        <f>LN(Quarterly!E160/Quarterly!F160)</f>
        <v>-0.77494550611903523</v>
      </c>
      <c r="D100">
        <f>Quarterly!H160</f>
        <v>84.346000000000004</v>
      </c>
      <c r="F100">
        <f>LN((Quarterly!K160+Quarterly!J160+Quarterly!D160)/Quarterly!E160)</f>
        <v>-0.31584071962057447</v>
      </c>
      <c r="H100">
        <f>LN((Quarterly!G160+Quarterly!I160)/Quarterly!E160)</f>
        <v>-1.2695105975056598</v>
      </c>
      <c r="J100">
        <f>LN(Quarterly!E160/D100)-LN(Quarterly!B160)</f>
        <v>-0.48801636213629829</v>
      </c>
      <c r="L100">
        <f>LN((Quarterly!J160+Quarterly!K160)/Quarterly!E160)</f>
        <v>-0.63051527853699707</v>
      </c>
      <c r="N100">
        <f>LN((Quarterly!D160)/Quarterly!E160)</f>
        <v>-1.6252718821757175</v>
      </c>
    </row>
    <row r="101" spans="1:14">
      <c r="A101">
        <f>YEAR(Quarterly!A161)*100+MONTH(Quarterly!A161)</f>
        <v>197810</v>
      </c>
      <c r="B101">
        <f>LN(Quarterly!E161/Quarterly!F161)</f>
        <v>-0.75402312760237489</v>
      </c>
      <c r="D101">
        <f>Quarterly!H161</f>
        <v>85.369</v>
      </c>
      <c r="F101">
        <f>LN((Quarterly!K161+Quarterly!J161+Quarterly!D161)/Quarterly!E161)</f>
        <v>-0.32268276847582095</v>
      </c>
      <c r="H101">
        <f>LN((Quarterly!G161+Quarterly!I161)/Quarterly!E161)</f>
        <v>-1.263787521132693</v>
      </c>
      <c r="J101">
        <f>LN(Quarterly!E161/D101)-LN(Quarterly!B161)</f>
        <v>-0.48978867387336722</v>
      </c>
      <c r="L101">
        <f>LN((Quarterly!J161+Quarterly!K161)/Quarterly!E161)</f>
        <v>-0.63746551510620575</v>
      </c>
      <c r="N101">
        <f>LN((Quarterly!D161)/Quarterly!E161)</f>
        <v>-1.6318214429042923</v>
      </c>
    </row>
    <row r="102" spans="1:14">
      <c r="A102">
        <f>YEAR(Quarterly!A162)*100+MONTH(Quarterly!A162)</f>
        <v>197901</v>
      </c>
      <c r="B102">
        <f>LN(Quarterly!E162/Quarterly!F162)</f>
        <v>-0.73654919083467829</v>
      </c>
      <c r="D102">
        <f>Quarterly!H162</f>
        <v>85.974999999999994</v>
      </c>
      <c r="F102">
        <f>LN((Quarterly!K162+Quarterly!J162+Quarterly!D162)/Quarterly!E162)</f>
        <v>-0.31978861778796153</v>
      </c>
      <c r="H102">
        <f>LN((Quarterly!G162+Quarterly!I162)/Quarterly!E162)</f>
        <v>-1.2692510171720941</v>
      </c>
      <c r="J102">
        <f>LN(Quarterly!E162/D102)-LN(Quarterly!B162)</f>
        <v>-0.50474571936920176</v>
      </c>
      <c r="L102">
        <f>LN((Quarterly!J162+Quarterly!K162)/Quarterly!E162)</f>
        <v>-0.63031946302874564</v>
      </c>
      <c r="N102">
        <f>LN((Quarterly!D162)/Quarterly!E162)</f>
        <v>-1.6405114142487065</v>
      </c>
    </row>
    <row r="103" spans="1:14">
      <c r="A103">
        <f>YEAR(Quarterly!A163)*100+MONTH(Quarterly!A163)</f>
        <v>197904</v>
      </c>
      <c r="B103">
        <f>LN(Quarterly!E163/Quarterly!F163)</f>
        <v>-0.71218035632299881</v>
      </c>
      <c r="D103">
        <f>Quarterly!H163</f>
        <v>86.323999999999998</v>
      </c>
      <c r="F103">
        <f>LN((Quarterly!K163+Quarterly!J163+Quarterly!D163)/Quarterly!E163)</f>
        <v>-0.31403243858551977</v>
      </c>
      <c r="H103">
        <f>LN((Quarterly!G163+Quarterly!I163)/Quarterly!E163)</f>
        <v>-1.2792419715853278</v>
      </c>
      <c r="J103">
        <f>LN(Quarterly!E163/D103)-LN(Quarterly!B163)</f>
        <v>-0.50429536521453322</v>
      </c>
      <c r="L103">
        <f>LN((Quarterly!J163+Quarterly!K163)/Quarterly!E163)</f>
        <v>-0.62428091939823482</v>
      </c>
      <c r="N103">
        <f>LN((Quarterly!D163)/Quarterly!E163)</f>
        <v>-1.6355310542871566</v>
      </c>
    </row>
    <row r="104" spans="1:14">
      <c r="A104">
        <f>YEAR(Quarterly!A164)*100+MONTH(Quarterly!A164)</f>
        <v>197907</v>
      </c>
      <c r="B104">
        <f>LN(Quarterly!E164/Quarterly!F164)</f>
        <v>-0.69084630818175408</v>
      </c>
      <c r="D104">
        <f>Quarterly!H164</f>
        <v>87.046999999999997</v>
      </c>
      <c r="F104">
        <f>LN((Quarterly!K164+Quarterly!J164+Quarterly!D164)/Quarterly!E164)</f>
        <v>-0.31024931294228542</v>
      </c>
      <c r="H104">
        <f>LN((Quarterly!G164+Quarterly!I164)/Quarterly!E164)</f>
        <v>-1.2887390568819836</v>
      </c>
      <c r="J104">
        <f>LN(Quarterly!E164/D104)-LN(Quarterly!B164)</f>
        <v>-0.50623757385025669</v>
      </c>
      <c r="L104">
        <f>LN((Quarterly!J164+Quarterly!K164)/Quarterly!E164)</f>
        <v>-0.61952271161610417</v>
      </c>
      <c r="N104">
        <f>LN((Quarterly!D164)/Quarterly!E164)</f>
        <v>-1.6344333739700601</v>
      </c>
    </row>
    <row r="105" spans="1:14">
      <c r="A105">
        <f>YEAR(Quarterly!A165)*100+MONTH(Quarterly!A165)</f>
        <v>197910</v>
      </c>
      <c r="B105">
        <f>LN(Quarterly!E165/Quarterly!F165)</f>
        <v>-0.6710406873440723</v>
      </c>
      <c r="D105">
        <f>Quarterly!H165</f>
        <v>87.216999999999999</v>
      </c>
      <c r="F105">
        <f>LN((Quarterly!K165+Quarterly!J165+Quarterly!D165)/Quarterly!E165)</f>
        <v>-0.30002378383797534</v>
      </c>
      <c r="H105">
        <f>LN((Quarterly!G165+Quarterly!I165)/Quarterly!E165)</f>
        <v>-1.3120306838498672</v>
      </c>
      <c r="J105">
        <f>LN(Quarterly!E165/D105)-LN(Quarterly!B165)</f>
        <v>-0.51049859597009606</v>
      </c>
      <c r="L105">
        <f>LN((Quarterly!J165+Quarterly!K165)/Quarterly!E165)</f>
        <v>-0.61012797518754325</v>
      </c>
      <c r="N105">
        <f>LN((Quarterly!D165)/Quarterly!E165)</f>
        <v>-1.6219191637194181</v>
      </c>
    </row>
    <row r="106" spans="1:14">
      <c r="A106">
        <f>YEAR(Quarterly!A166)*100+MONTH(Quarterly!A166)</f>
        <v>198001</v>
      </c>
      <c r="B106">
        <f>LN(Quarterly!E166/Quarterly!F166)</f>
        <v>-0.65015889760546131</v>
      </c>
      <c r="D106">
        <f>Quarterly!H166</f>
        <v>87.01</v>
      </c>
      <c r="F106">
        <f>LN((Quarterly!K166+Quarterly!J166+Quarterly!D166)/Quarterly!E166)</f>
        <v>-0.29168965176257317</v>
      </c>
      <c r="H106">
        <f>LN((Quarterly!G166+Quarterly!I166)/Quarterly!E166)</f>
        <v>-1.3238863139001167</v>
      </c>
      <c r="J106">
        <f>LN(Quarterly!E166/D106)-LN(Quarterly!B166)</f>
        <v>-0.51270475314409536</v>
      </c>
      <c r="L106">
        <f>LN((Quarterly!J166+Quarterly!K166)/Quarterly!E166)</f>
        <v>-0.60447376009680354</v>
      </c>
      <c r="N106">
        <f>LN((Quarterly!D166)/Quarterly!E166)</f>
        <v>-1.6062506879310181</v>
      </c>
    </row>
    <row r="107" spans="1:14">
      <c r="A107">
        <f>YEAR(Quarterly!A167)*100+MONTH(Quarterly!A167)</f>
        <v>198004</v>
      </c>
      <c r="B107">
        <f>LN(Quarterly!E167/Quarterly!F167)</f>
        <v>-0.62831149391106722</v>
      </c>
      <c r="D107">
        <f>Quarterly!H167</f>
        <v>85.492000000000004</v>
      </c>
      <c r="F107">
        <f>LN((Quarterly!K167+Quarterly!J167+Quarterly!D167)/Quarterly!E167)</f>
        <v>-0.27442141869176523</v>
      </c>
      <c r="H107">
        <f>LN((Quarterly!G167+Quarterly!I167)/Quarterly!E167)</f>
        <v>-1.4042242697406548</v>
      </c>
      <c r="J107">
        <f>LN(Quarterly!E167/D107)-LN(Quarterly!B167)</f>
        <v>-0.51947654545843669</v>
      </c>
      <c r="L107">
        <f>LN((Quarterly!J167+Quarterly!K167)/Quarterly!E167)</f>
        <v>-0.59094263082435217</v>
      </c>
      <c r="N107">
        <f>LN((Quarterly!D167)/Quarterly!E167)</f>
        <v>-1.5788761198036312</v>
      </c>
    </row>
    <row r="108" spans="1:14">
      <c r="A108">
        <f>YEAR(Quarterly!A168)*100+MONTH(Quarterly!A168)</f>
        <v>198007</v>
      </c>
      <c r="B108">
        <f>LN(Quarterly!E168/Quarterly!F168)</f>
        <v>-0.60586355469505393</v>
      </c>
      <c r="D108">
        <f>Quarterly!H168</f>
        <v>85.1</v>
      </c>
      <c r="F108">
        <f>LN((Quarterly!K168+Quarterly!J168+Quarterly!D168)/Quarterly!E168)</f>
        <v>-0.27119159875789844</v>
      </c>
      <c r="H108">
        <f>LN((Quarterly!G168+Quarterly!I168)/Quarterly!E168)</f>
        <v>-1.4455024886119989</v>
      </c>
      <c r="J108">
        <f>LN(Quarterly!E168/D108)-LN(Quarterly!B168)</f>
        <v>-0.51994543458824394</v>
      </c>
      <c r="L108">
        <f>LN((Quarterly!J168+Quarterly!K168)/Quarterly!E168)</f>
        <v>-0.58199709783211251</v>
      </c>
      <c r="N108">
        <f>LN((Quarterly!D168)/Quarterly!E168)</f>
        <v>-1.5911605483936038</v>
      </c>
    </row>
    <row r="109" spans="1:14">
      <c r="A109">
        <f>YEAR(Quarterly!A169)*100+MONTH(Quarterly!A169)</f>
        <v>198010</v>
      </c>
      <c r="B109">
        <f>LN(Quarterly!E169/Quarterly!F169)</f>
        <v>-0.57854290401449548</v>
      </c>
      <c r="D109">
        <f>Quarterly!H169</f>
        <v>86.15</v>
      </c>
      <c r="F109">
        <f>LN((Quarterly!K169+Quarterly!J169+Quarterly!D169)/Quarterly!E169)</f>
        <v>-0.28120078449298119</v>
      </c>
      <c r="H109">
        <f>LN((Quarterly!G169+Quarterly!I169)/Quarterly!E169)</f>
        <v>-1.3966671474054935</v>
      </c>
      <c r="J109">
        <f>LN(Quarterly!E169/D109)-LN(Quarterly!B169)</f>
        <v>-0.51311529707853509</v>
      </c>
      <c r="L109">
        <f>LN((Quarterly!J169+Quarterly!K169)/Quarterly!E169)</f>
        <v>-0.59155803788437655</v>
      </c>
      <c r="N109">
        <f>LN((Quarterly!D169)/Quarterly!E169)</f>
        <v>-1.6024004414654072</v>
      </c>
    </row>
    <row r="110" spans="1:14">
      <c r="A110">
        <f>YEAR(Quarterly!A170)*100+MONTH(Quarterly!A170)</f>
        <v>198101</v>
      </c>
      <c r="B110">
        <f>LN(Quarterly!E170/Quarterly!F170)</f>
        <v>-0.55310275979445445</v>
      </c>
      <c r="D110">
        <f>Quarterly!H170</f>
        <v>86.625</v>
      </c>
      <c r="F110">
        <f>LN((Quarterly!K170+Quarterly!J170+Quarterly!D170)/Quarterly!E170)</f>
        <v>-0.29607041749825574</v>
      </c>
      <c r="H110">
        <f>LN((Quarterly!G170+Quarterly!I170)/Quarterly!E170)</f>
        <v>-1.3434290531564901</v>
      </c>
      <c r="J110">
        <f>LN(Quarterly!E170/D110)-LN(Quarterly!B170)</f>
        <v>-0.49954201226250605</v>
      </c>
      <c r="L110">
        <f>LN((Quarterly!J170+Quarterly!K170)/Quarterly!E170)</f>
        <v>-0.60902813599029348</v>
      </c>
      <c r="N110">
        <f>LN((Quarterly!D170)/Quarterly!E170)</f>
        <v>-1.6101588457462273</v>
      </c>
    </row>
    <row r="111" spans="1:14">
      <c r="A111">
        <f>YEAR(Quarterly!A171)*100+MONTH(Quarterly!A171)</f>
        <v>198104</v>
      </c>
      <c r="B111">
        <f>LN(Quarterly!E171/Quarterly!F171)</f>
        <v>-0.53444992982064465</v>
      </c>
      <c r="D111">
        <f>Quarterly!H171</f>
        <v>86.656000000000006</v>
      </c>
      <c r="F111">
        <f>LN((Quarterly!K171+Quarterly!J171+Quarterly!D171)/Quarterly!E171)</f>
        <v>-0.28540548203684818</v>
      </c>
      <c r="H111">
        <f>LN((Quarterly!G171+Quarterly!I171)/Quarterly!E171)</f>
        <v>-1.3756893976755185</v>
      </c>
      <c r="J111">
        <f>LN(Quarterly!E171/D111)-LN(Quarterly!B171)</f>
        <v>-0.50632471494966147</v>
      </c>
      <c r="L111">
        <f>LN((Quarterly!J171+Quarterly!K171)/Quarterly!E171)</f>
        <v>-0.59786351466290277</v>
      </c>
      <c r="N111">
        <f>LN((Quarterly!D171)/Quarterly!E171)</f>
        <v>-1.6008549996522101</v>
      </c>
    </row>
    <row r="112" spans="1:14">
      <c r="A112">
        <f>YEAR(Quarterly!A172)*100+MONTH(Quarterly!A172)</f>
        <v>198107</v>
      </c>
      <c r="B112">
        <f>LN(Quarterly!E172/Quarterly!F172)</f>
        <v>-0.51684684693442062</v>
      </c>
      <c r="D112">
        <f>Quarterly!H172</f>
        <v>86.626000000000005</v>
      </c>
      <c r="F112">
        <f>LN((Quarterly!K172+Quarterly!J172+Quarterly!D172)/Quarterly!E172)</f>
        <v>-0.30027134118083837</v>
      </c>
      <c r="H112">
        <f>LN((Quarterly!G172+Quarterly!I172)/Quarterly!E172)</f>
        <v>-1.3403951463380102</v>
      </c>
      <c r="J112">
        <f>LN(Quarterly!E172/D112)-LN(Quarterly!B172)</f>
        <v>-0.49836151923653027</v>
      </c>
      <c r="L112">
        <f>LN((Quarterly!J172+Quarterly!K172)/Quarterly!E172)</f>
        <v>-0.61078159708501156</v>
      </c>
      <c r="N112">
        <f>LN((Quarterly!D172)/Quarterly!E172)</f>
        <v>-1.6210506807777527</v>
      </c>
    </row>
    <row r="113" spans="1:14">
      <c r="A113">
        <f>YEAR(Quarterly!A173)*100+MONTH(Quarterly!A173)</f>
        <v>198110</v>
      </c>
      <c r="B113">
        <f>LN(Quarterly!E173/Quarterly!F173)</f>
        <v>-0.49874594950669826</v>
      </c>
      <c r="D113">
        <f>Quarterly!H173</f>
        <v>86.292000000000002</v>
      </c>
      <c r="F113">
        <f>LN((Quarterly!K173+Quarterly!J173+Quarterly!D173)/Quarterly!E173)</f>
        <v>-0.28464160695949908</v>
      </c>
      <c r="H113">
        <f>LN((Quarterly!G173+Quarterly!I173)/Quarterly!E173)</f>
        <v>-1.3770765579350441</v>
      </c>
      <c r="J113">
        <f>LN(Quarterly!E173/D113)-LN(Quarterly!B173)</f>
        <v>-0.50360576712397931</v>
      </c>
      <c r="L113">
        <f>LN((Quarterly!J173+Quarterly!K173)/Quarterly!E173)</f>
        <v>-0.59921449768622892</v>
      </c>
      <c r="N113">
        <f>LN((Quarterly!D173)/Quarterly!E173)</f>
        <v>-1.5943477387962179</v>
      </c>
    </row>
    <row r="114" spans="1:14">
      <c r="A114">
        <f>YEAR(Quarterly!A174)*100+MONTH(Quarterly!A174)</f>
        <v>198201</v>
      </c>
      <c r="B114">
        <f>LN(Quarterly!E174/Quarterly!F174)</f>
        <v>-0.48522333276393004</v>
      </c>
      <c r="D114">
        <f>Quarterly!H174</f>
        <v>84.903000000000006</v>
      </c>
      <c r="F114">
        <f>LN((Quarterly!K174+Quarterly!J174+Quarterly!D174)/Quarterly!E174)</f>
        <v>-0.26591329362525473</v>
      </c>
      <c r="H114">
        <f>LN((Quarterly!G174+Quarterly!I174)/Quarterly!E174)</f>
        <v>-1.4329279468919369</v>
      </c>
      <c r="J114">
        <f>LN(Quarterly!E174/D114)-LN(Quarterly!B174)</f>
        <v>-0.5156628104865324</v>
      </c>
      <c r="L114">
        <f>LN((Quarterly!J174+Quarterly!K174)/Quarterly!E174)</f>
        <v>-0.58010319212555339</v>
      </c>
      <c r="N114">
        <f>LN((Quarterly!D174)/Quarterly!E174)</f>
        <v>-1.5766561875639471</v>
      </c>
    </row>
    <row r="115" spans="1:14">
      <c r="A115">
        <f>YEAR(Quarterly!A175)*100+MONTH(Quarterly!A175)</f>
        <v>198204</v>
      </c>
      <c r="B115">
        <f>LN(Quarterly!E175/Quarterly!F175)</f>
        <v>-0.47318629625470404</v>
      </c>
      <c r="D115">
        <f>Quarterly!H175</f>
        <v>85.231999999999999</v>
      </c>
      <c r="F115">
        <f>LN((Quarterly!K175+Quarterly!J175+Quarterly!D175)/Quarterly!E175)</f>
        <v>-0.26822840434452516</v>
      </c>
      <c r="H115">
        <f>LN((Quarterly!G175+Quarterly!I175)/Quarterly!E175)</f>
        <v>-1.441153417277415</v>
      </c>
      <c r="J115">
        <f>LN(Quarterly!E175/D115)-LN(Quarterly!B175)</f>
        <v>-0.51044259547506687</v>
      </c>
      <c r="L115">
        <f>LN((Quarterly!J175+Quarterly!K175)/Quarterly!E175)</f>
        <v>-0.58424036540229796</v>
      </c>
      <c r="N115">
        <f>LN((Quarterly!D175)/Quarterly!E175)</f>
        <v>-1.5740520751641627</v>
      </c>
    </row>
    <row r="116" spans="1:14">
      <c r="A116">
        <f>YEAR(Quarterly!A176)*100+MONTH(Quarterly!A176)</f>
        <v>198207</v>
      </c>
      <c r="B116">
        <f>LN(Quarterly!E176/Quarterly!F176)</f>
        <v>-0.45912902095852987</v>
      </c>
      <c r="D116">
        <f>Quarterly!H176</f>
        <v>84.628</v>
      </c>
      <c r="F116">
        <f>LN((Quarterly!K176+Quarterly!J176+Quarterly!D176)/Quarterly!E176)</f>
        <v>-0.25530784489619796</v>
      </c>
      <c r="H116">
        <f>LN((Quarterly!G176+Quarterly!I176)/Quarterly!E176)</f>
        <v>-1.4509102106038336</v>
      </c>
      <c r="J116">
        <f>LN(Quarterly!E176/D116)-LN(Quarterly!B176)</f>
        <v>-0.50828693438988992</v>
      </c>
      <c r="L116">
        <f>LN((Quarterly!J176+Quarterly!K176)/Quarterly!E176)</f>
        <v>-0.56971638036726646</v>
      </c>
      <c r="N116">
        <f>LN((Quarterly!D176)/Quarterly!E176)</f>
        <v>-1.5654587070435135</v>
      </c>
    </row>
    <row r="117" spans="1:14">
      <c r="A117">
        <f>YEAR(Quarterly!A177)*100+MONTH(Quarterly!A177)</f>
        <v>198210</v>
      </c>
      <c r="B117">
        <f>LN(Quarterly!E177/Quarterly!F177)</f>
        <v>-0.44842606372096994</v>
      </c>
      <c r="D117">
        <f>Quarterly!H177</f>
        <v>83.863</v>
      </c>
      <c r="F117">
        <f>LN((Quarterly!K177+Quarterly!J177+Quarterly!D177)/Quarterly!E177)</f>
        <v>-0.23900302173504551</v>
      </c>
      <c r="H117">
        <f>LN((Quarterly!G177+Quarterly!I177)/Quarterly!E177)</f>
        <v>-1.5072504197004581</v>
      </c>
      <c r="J117">
        <f>LN(Quarterly!E177/D117)-LN(Quarterly!B177)</f>
        <v>-0.50062743048675218</v>
      </c>
      <c r="L117">
        <f>LN((Quarterly!J177+Quarterly!K177)/Quarterly!E177)</f>
        <v>-0.55484502346704268</v>
      </c>
      <c r="N117">
        <f>LN((Quarterly!D177)/Quarterly!E177)</f>
        <v>-1.5452841503176509</v>
      </c>
    </row>
    <row r="118" spans="1:14">
      <c r="A118">
        <f>YEAR(Quarterly!A178)*100+MONTH(Quarterly!A178)</f>
        <v>198301</v>
      </c>
      <c r="B118">
        <f>LN(Quarterly!E178/Quarterly!F178)</f>
        <v>-0.44022685969669656</v>
      </c>
      <c r="D118">
        <f>Quarterly!H178</f>
        <v>84.353999999999999</v>
      </c>
      <c r="F118">
        <f>LN((Quarterly!K178+Quarterly!J178+Quarterly!D178)/Quarterly!E178)</f>
        <v>-0.24210036891884371</v>
      </c>
      <c r="H118">
        <f>LN((Quarterly!G178+Quarterly!I178)/Quarterly!E178)</f>
        <v>-1.5038852723973162</v>
      </c>
      <c r="J118">
        <f>LN(Quarterly!E178/D118)-LN(Quarterly!B178)</f>
        <v>-0.49586748960945615</v>
      </c>
      <c r="L118">
        <f>LN((Quarterly!J178+Quarterly!K178)/Quarterly!E178)</f>
        <v>-0.55666410481007667</v>
      </c>
      <c r="N118">
        <f>LN((Quarterly!D178)/Quarterly!E178)</f>
        <v>-1.5518312657814239</v>
      </c>
    </row>
    <row r="119" spans="1:14">
      <c r="A119">
        <f>YEAR(Quarterly!A179)*100+MONTH(Quarterly!A179)</f>
        <v>198304</v>
      </c>
      <c r="B119">
        <f>LN(Quarterly!E179/Quarterly!F179)</f>
        <v>-0.43305306202365407</v>
      </c>
      <c r="D119">
        <f>Quarterly!H179</f>
        <v>85.296000000000006</v>
      </c>
      <c r="F119">
        <f>LN((Quarterly!K179+Quarterly!J179+Quarterly!D179)/Quarterly!E179)</f>
        <v>-0.25059714017291451</v>
      </c>
      <c r="H119">
        <f>LN((Quarterly!G179+Quarterly!I179)/Quarterly!E179)</f>
        <v>-1.4494695190331919</v>
      </c>
      <c r="J119">
        <f>LN(Quarterly!E179/D119)-LN(Quarterly!B179)</f>
        <v>-0.48581439461809905</v>
      </c>
      <c r="L119">
        <f>LN((Quarterly!J179+Quarterly!K179)/Quarterly!E179)</f>
        <v>-0.56375020905660655</v>
      </c>
      <c r="N119">
        <f>LN((Quarterly!D179)/Quarterly!E179)</f>
        <v>-1.5641541433887387</v>
      </c>
    </row>
    <row r="120" spans="1:14">
      <c r="A120">
        <f>YEAR(Quarterly!A180)*100+MONTH(Quarterly!A180)</f>
        <v>198307</v>
      </c>
      <c r="B120">
        <f>LN(Quarterly!E180/Quarterly!F180)</f>
        <v>-0.42284858868119812</v>
      </c>
      <c r="D120">
        <f>Quarterly!H180</f>
        <v>86.974000000000004</v>
      </c>
      <c r="F120">
        <f>LN((Quarterly!K180+Quarterly!J180+Quarterly!D180)/Quarterly!E180)</f>
        <v>-0.25230994455818101</v>
      </c>
      <c r="H120">
        <f>LN((Quarterly!G180+Quarterly!I180)/Quarterly!E180)</f>
        <v>-1.4222895683054284</v>
      </c>
      <c r="J120">
        <f>LN(Quarterly!E180/D120)-LN(Quarterly!B180)</f>
        <v>-0.48092594785955223</v>
      </c>
      <c r="L120">
        <f>LN((Quarterly!J180+Quarterly!K180)/Quarterly!E180)</f>
        <v>-0.5646643111626054</v>
      </c>
      <c r="N120">
        <f>LN((Quarterly!D180)/Quarterly!E180)</f>
        <v>-1.5680421544835998</v>
      </c>
    </row>
    <row r="121" spans="1:14">
      <c r="A121">
        <f>YEAR(Quarterly!A181)*100+MONTH(Quarterly!A181)</f>
        <v>198310</v>
      </c>
      <c r="B121">
        <f>LN(Quarterly!E181/Quarterly!F181)</f>
        <v>-0.41532833020725007</v>
      </c>
      <c r="D121">
        <f>Quarterly!H181</f>
        <v>88.600999999999999</v>
      </c>
      <c r="F121">
        <f>LN((Quarterly!K181+Quarterly!J181+Quarterly!D181)/Quarterly!E181)</f>
        <v>-0.2701688663109994</v>
      </c>
      <c r="H121">
        <f>LN((Quarterly!G181+Quarterly!I181)/Quarterly!E181)</f>
        <v>-1.3620935869308579</v>
      </c>
      <c r="J121">
        <f>LN(Quarterly!E181/D121)-LN(Quarterly!B181)</f>
        <v>-0.48257318094463209</v>
      </c>
      <c r="L121">
        <f>LN((Quarterly!J181+Quarterly!K181)/Quarterly!E181)</f>
        <v>-0.5748584558915214</v>
      </c>
      <c r="N121">
        <f>LN((Quarterly!D181)/Quarterly!E181)</f>
        <v>-1.6071102528452572</v>
      </c>
    </row>
    <row r="122" spans="1:14">
      <c r="A122">
        <f>YEAR(Quarterly!A182)*100+MONTH(Quarterly!A182)</f>
        <v>198401</v>
      </c>
      <c r="B122">
        <f>LN(Quarterly!E182/Quarterly!F182)</f>
        <v>-0.40291215308387862</v>
      </c>
      <c r="D122">
        <f>Quarterly!H182</f>
        <v>90.301000000000002</v>
      </c>
      <c r="F122">
        <f>LN((Quarterly!K182+Quarterly!J182+Quarterly!D182)/Quarterly!E182)</f>
        <v>-0.28018539339812748</v>
      </c>
      <c r="H122">
        <f>LN((Quarterly!G182+Quarterly!I182)/Quarterly!E182)</f>
        <v>-1.3118564500018837</v>
      </c>
      <c r="J122">
        <f>LN(Quarterly!E182/D122)-LN(Quarterly!B182)</f>
        <v>-0.48229113924290745</v>
      </c>
      <c r="L122">
        <f>LN((Quarterly!J182+Quarterly!K182)/Quarterly!E182)</f>
        <v>-0.59022032523856094</v>
      </c>
      <c r="N122">
        <f>LN((Quarterly!D182)/Quarterly!E182)</f>
        <v>-1.6022712979197462</v>
      </c>
    </row>
    <row r="123" spans="1:14">
      <c r="A123">
        <f>YEAR(Quarterly!A183)*100+MONTH(Quarterly!A183)</f>
        <v>198404</v>
      </c>
      <c r="B123">
        <f>LN(Quarterly!E183/Quarterly!F183)</f>
        <v>-0.39431687436264651</v>
      </c>
      <c r="D123">
        <f>Quarterly!H183</f>
        <v>91.5</v>
      </c>
      <c r="F123">
        <f>LN((Quarterly!K183+Quarterly!J183+Quarterly!D183)/Quarterly!E183)</f>
        <v>-0.28062859849308014</v>
      </c>
      <c r="H123">
        <f>LN((Quarterly!G183+Quarterly!I183)/Quarterly!E183)</f>
        <v>-1.3041559131643783</v>
      </c>
      <c r="J123">
        <f>LN(Quarterly!E183/D123)-LN(Quarterly!B183)</f>
        <v>-0.47961238841249099</v>
      </c>
      <c r="L123">
        <f>LN((Quarterly!J183+Quarterly!K183)/Quarterly!E183)</f>
        <v>-0.59274701034435195</v>
      </c>
      <c r="N123">
        <f>LN((Quarterly!D183)/Quarterly!E183)</f>
        <v>-1.5970046532749096</v>
      </c>
    </row>
    <row r="124" spans="1:14">
      <c r="A124">
        <f>YEAR(Quarterly!A184)*100+MONTH(Quarterly!A184)</f>
        <v>198407</v>
      </c>
      <c r="B124">
        <f>LN(Quarterly!E184/Quarterly!F184)</f>
        <v>-0.38633860832722078</v>
      </c>
      <c r="D124">
        <f>Quarterly!H184</f>
        <v>91.918999999999997</v>
      </c>
      <c r="F124">
        <f>LN((Quarterly!K184+Quarterly!J184+Quarterly!D184)/Quarterly!E184)</f>
        <v>-0.28148410244488453</v>
      </c>
      <c r="H124">
        <f>LN((Quarterly!G184+Quarterly!I184)/Quarterly!E184)</f>
        <v>-1.3040536168867738</v>
      </c>
      <c r="J124">
        <f>LN(Quarterly!E184/D124)-LN(Quarterly!B184)</f>
        <v>-0.48020378736942604</v>
      </c>
      <c r="L124">
        <f>LN((Quarterly!J184+Quarterly!K184)/Quarterly!E184)</f>
        <v>-0.5930086615261968</v>
      </c>
      <c r="N124">
        <f>LN((Quarterly!D184)/Quarterly!E184)</f>
        <v>-1.5994831017301809</v>
      </c>
    </row>
    <row r="125" spans="1:14">
      <c r="A125">
        <f>YEAR(Quarterly!A185)*100+MONTH(Quarterly!A185)</f>
        <v>198410</v>
      </c>
      <c r="B125">
        <f>LN(Quarterly!E185/Quarterly!F185)</f>
        <v>-0.3800228236401868</v>
      </c>
      <c r="D125">
        <f>Quarterly!H185</f>
        <v>92.525999999999996</v>
      </c>
      <c r="F125">
        <f>LN((Quarterly!K185+Quarterly!J185+Quarterly!D185)/Quarterly!E185)</f>
        <v>-0.27619481886090419</v>
      </c>
      <c r="H125">
        <f>LN((Quarterly!G185+Quarterly!I185)/Quarterly!E185)</f>
        <v>-1.3165172503254721</v>
      </c>
      <c r="J125">
        <f>LN(Quarterly!E185/D125)-LN(Quarterly!B185)</f>
        <v>-0.47990520457379882</v>
      </c>
      <c r="L125">
        <f>LN((Quarterly!J185+Quarterly!K185)/Quarterly!E185)</f>
        <v>-0.59032686541567447</v>
      </c>
      <c r="N125">
        <f>LN((Quarterly!D185)/Quarterly!E185)</f>
        <v>-1.5870944463717163</v>
      </c>
    </row>
    <row r="126" spans="1:14">
      <c r="A126">
        <f>YEAR(Quarterly!A186)*100+MONTH(Quarterly!A186)</f>
        <v>198501</v>
      </c>
      <c r="B126">
        <f>LN(Quarterly!E186/Quarterly!F186)</f>
        <v>-0.36882462602393418</v>
      </c>
      <c r="D126">
        <f>Quarterly!H186</f>
        <v>93.283000000000001</v>
      </c>
      <c r="F126">
        <f>LN((Quarterly!K186+Quarterly!J186+Quarterly!D186)/Quarterly!E186)</f>
        <v>-0.2715726931494275</v>
      </c>
      <c r="H126">
        <f>LN((Quarterly!G186+Quarterly!I186)/Quarterly!E186)</f>
        <v>-1.3464856240366934</v>
      </c>
      <c r="J126">
        <f>LN(Quarterly!E186/D126)-LN(Quarterly!B186)</f>
        <v>-0.48004243193860496</v>
      </c>
      <c r="L126">
        <f>LN((Quarterly!J186+Quarterly!K186)/Quarterly!E186)</f>
        <v>-0.5853911870373556</v>
      </c>
      <c r="N126">
        <f>LN((Quarterly!D186)/Quarterly!E186)</f>
        <v>-1.5833223889674681</v>
      </c>
    </row>
    <row r="127" spans="1:14">
      <c r="A127">
        <f>YEAR(Quarterly!A187)*100+MONTH(Quarterly!A187)</f>
        <v>198504</v>
      </c>
      <c r="B127">
        <f>LN(Quarterly!E187/Quarterly!F187)</f>
        <v>-0.36312839586495266</v>
      </c>
      <c r="D127">
        <f>Quarterly!H187</f>
        <v>93.887</v>
      </c>
      <c r="F127">
        <f>LN((Quarterly!K187+Quarterly!J187+Quarterly!D187)/Quarterly!E187)</f>
        <v>-0.26618401453405988</v>
      </c>
      <c r="H127">
        <f>LN((Quarterly!G187+Quarterly!I187)/Quarterly!E187)</f>
        <v>-1.3420091001020682</v>
      </c>
      <c r="J127">
        <f>LN(Quarterly!E187/D127)-LN(Quarterly!B187)</f>
        <v>-0.48017118784229007</v>
      </c>
      <c r="L127">
        <f>LN((Quarterly!J187+Quarterly!K187)/Quarterly!E187)</f>
        <v>-0.58260196673233222</v>
      </c>
      <c r="N127">
        <f>LN((Quarterly!D187)/Quarterly!E187)</f>
        <v>-1.5709160914409293</v>
      </c>
    </row>
    <row r="128" spans="1:14">
      <c r="A128">
        <f>YEAR(Quarterly!A188)*100+MONTH(Quarterly!A188)</f>
        <v>198507</v>
      </c>
      <c r="B128">
        <f>LN(Quarterly!E188/Quarterly!F188)</f>
        <v>-0.358999206695505</v>
      </c>
      <c r="D128">
        <f>Quarterly!H188</f>
        <v>94.141999999999996</v>
      </c>
      <c r="F128">
        <f>LN((Quarterly!K188+Quarterly!J188+Quarterly!D188)/Quarterly!E188)</f>
        <v>-0.26380617837627812</v>
      </c>
      <c r="H128">
        <f>LN((Quarterly!G188+Quarterly!I188)/Quarterly!E188)</f>
        <v>-1.3481916637587652</v>
      </c>
      <c r="J128">
        <f>LN(Quarterly!E188/D128)-LN(Quarterly!B188)</f>
        <v>-0.47716674714322993</v>
      </c>
      <c r="L128">
        <f>LN((Quarterly!J188+Quarterly!K188)/Quarterly!E188)</f>
        <v>-0.58280998132361417</v>
      </c>
      <c r="N128">
        <f>LN((Quarterly!D188)/Quarterly!E188)</f>
        <v>-1.5616237818559906</v>
      </c>
    </row>
    <row r="129" spans="1:14">
      <c r="A129">
        <f>YEAR(Quarterly!A189)*100+MONTH(Quarterly!A189)</f>
        <v>198510</v>
      </c>
      <c r="B129">
        <f>LN(Quarterly!E189/Quarterly!F189)</f>
        <v>-0.35254657647781196</v>
      </c>
      <c r="D129">
        <f>Quarterly!H189</f>
        <v>94.587000000000003</v>
      </c>
      <c r="F129">
        <f>LN((Quarterly!K189+Quarterly!J189+Quarterly!D189)/Quarterly!E189)</f>
        <v>-0.26124036483412849</v>
      </c>
      <c r="H129">
        <f>LN((Quarterly!G189+Quarterly!I189)/Quarterly!E189)</f>
        <v>-1.3428712819955309</v>
      </c>
      <c r="J129">
        <f>LN(Quarterly!E189/D129)-LN(Quarterly!B189)</f>
        <v>-0.4851399137715271</v>
      </c>
      <c r="L129">
        <f>LN((Quarterly!J189+Quarterly!K189)/Quarterly!E189)</f>
        <v>-0.57973916637520573</v>
      </c>
      <c r="N129">
        <f>LN((Quarterly!D189)/Quarterly!E189)</f>
        <v>-1.5604031711010071</v>
      </c>
    </row>
    <row r="130" spans="1:14">
      <c r="A130">
        <f>YEAR(Quarterly!A190)*100+MONTH(Quarterly!A190)</f>
        <v>198601</v>
      </c>
      <c r="B130">
        <f>LN(Quarterly!E190/Quarterly!F190)</f>
        <v>-0.3474105270084305</v>
      </c>
      <c r="D130">
        <f>Quarterly!H190</f>
        <v>94.451999999999998</v>
      </c>
      <c r="F130">
        <f>LN((Quarterly!K190+Quarterly!J190+Quarterly!D190)/Quarterly!E190)</f>
        <v>-0.26175336026470991</v>
      </c>
      <c r="H130">
        <f>LN((Quarterly!G190+Quarterly!I190)/Quarterly!E190)</f>
        <v>-1.3494056664995451</v>
      </c>
      <c r="J130">
        <f>LN(Quarterly!E190/D130)-LN(Quarterly!B190)</f>
        <v>-0.48250695928051801</v>
      </c>
      <c r="L130">
        <f>LN((Quarterly!J190+Quarterly!K190)/Quarterly!E190)</f>
        <v>-0.57962958309327728</v>
      </c>
      <c r="N130">
        <f>LN((Quarterly!D190)/Quarterly!E190)</f>
        <v>-1.5625779990139754</v>
      </c>
    </row>
    <row r="131" spans="1:14">
      <c r="A131">
        <f>YEAR(Quarterly!A191)*100+MONTH(Quarterly!A191)</f>
        <v>198604</v>
      </c>
      <c r="B131">
        <f>LN(Quarterly!E191/Quarterly!F191)</f>
        <v>-0.34227013422543179</v>
      </c>
      <c r="D131">
        <f>Quarterly!H191</f>
        <v>94.23</v>
      </c>
      <c r="F131">
        <f>LN((Quarterly!K191+Quarterly!J191+Quarterly!D191)/Quarterly!E191)</f>
        <v>-0.25960241769114339</v>
      </c>
      <c r="H131">
        <f>LN((Quarterly!G191+Quarterly!I191)/Quarterly!E191)</f>
        <v>-1.3548224934912172</v>
      </c>
      <c r="J131">
        <f>LN(Quarterly!E191/D131)-LN(Quarterly!B191)</f>
        <v>-0.47947076546590006</v>
      </c>
      <c r="L131">
        <f>LN((Quarterly!J191+Quarterly!K191)/Quarterly!E191)</f>
        <v>-0.58195603360096315</v>
      </c>
      <c r="N131">
        <f>LN((Quarterly!D191)/Quarterly!E191)</f>
        <v>-1.5485594580434703</v>
      </c>
    </row>
    <row r="132" spans="1:14">
      <c r="A132">
        <f>YEAR(Quarterly!A192)*100+MONTH(Quarterly!A192)</f>
        <v>198607</v>
      </c>
      <c r="B132">
        <f>LN(Quarterly!E192/Quarterly!F192)</f>
        <v>-0.33650958814394755</v>
      </c>
      <c r="D132">
        <f>Quarterly!H192</f>
        <v>94.706000000000003</v>
      </c>
      <c r="F132">
        <f>LN((Quarterly!K192+Quarterly!J192+Quarterly!D192)/Quarterly!E192)</f>
        <v>-0.25738546895757819</v>
      </c>
      <c r="H132">
        <f>LN((Quarterly!G192+Quarterly!I192)/Quarterly!E192)</f>
        <v>-1.3549045469299308</v>
      </c>
      <c r="J132">
        <f>LN(Quarterly!E192/D132)-LN(Quarterly!B192)</f>
        <v>-0.47893739602175822</v>
      </c>
      <c r="L132">
        <f>LN((Quarterly!J192+Quarterly!K192)/Quarterly!E192)</f>
        <v>-0.58375377454658639</v>
      </c>
      <c r="N132">
        <f>LN((Quarterly!D192)/Quarterly!E192)</f>
        <v>-1.5358641402174038</v>
      </c>
    </row>
    <row r="133" spans="1:14">
      <c r="A133">
        <f>YEAR(Quarterly!A193)*100+MONTH(Quarterly!A193)</f>
        <v>198610</v>
      </c>
      <c r="B133">
        <f>LN(Quarterly!E193/Quarterly!F193)</f>
        <v>-0.32998794820796429</v>
      </c>
      <c r="D133">
        <f>Quarterly!H193</f>
        <v>95.424999999999997</v>
      </c>
      <c r="F133">
        <f>LN((Quarterly!K193+Quarterly!J193+Quarterly!D193)/Quarterly!E193)</f>
        <v>-0.25560988907311244</v>
      </c>
      <c r="H133">
        <f>LN((Quarterly!G193+Quarterly!I193)/Quarterly!E193)</f>
        <v>-1.3665396105243943</v>
      </c>
      <c r="J133">
        <f>LN(Quarterly!E193/D133)-LN(Quarterly!B193)</f>
        <v>-0.49143341521709072</v>
      </c>
      <c r="L133">
        <f>LN((Quarterly!J193+Quarterly!K193)/Quarterly!E193)</f>
        <v>-0.57790189124539593</v>
      </c>
      <c r="N133">
        <f>LN((Quarterly!D193)/Quarterly!E193)</f>
        <v>-1.5447289300334384</v>
      </c>
    </row>
    <row r="134" spans="1:14">
      <c r="A134">
        <f>YEAR(Quarterly!A194)*100+MONTH(Quarterly!A194)</f>
        <v>198701</v>
      </c>
      <c r="B134">
        <f>LN(Quarterly!E194/Quarterly!F194)</f>
        <v>-0.32176681858219103</v>
      </c>
      <c r="D134">
        <f>Quarterly!H194</f>
        <v>96.567999999999998</v>
      </c>
      <c r="F134">
        <f>LN((Quarterly!K194+Quarterly!J194+Quarterly!D194)/Quarterly!E194)</f>
        <v>-0.25056540398926258</v>
      </c>
      <c r="H134">
        <f>LN((Quarterly!G194+Quarterly!I194)/Quarterly!E194)</f>
        <v>-1.3772753775090543</v>
      </c>
      <c r="J134">
        <f>LN(Quarterly!E194/D134)-LN(Quarterly!B194)</f>
        <v>-0.49009787526518123</v>
      </c>
      <c r="L134">
        <f>LN((Quarterly!J194+Quarterly!K194)/Quarterly!E194)</f>
        <v>-0.57004647819315579</v>
      </c>
      <c r="N134">
        <f>LN((Quarterly!D194)/Quarterly!E194)</f>
        <v>-1.5471139552932562</v>
      </c>
    </row>
    <row r="135" spans="1:14">
      <c r="A135">
        <f>YEAR(Quarterly!A195)*100+MONTH(Quarterly!A195)</f>
        <v>198704</v>
      </c>
      <c r="B135">
        <f>LN(Quarterly!E195/Quarterly!F195)</f>
        <v>-0.31632283278708878</v>
      </c>
      <c r="D135">
        <f>Quarterly!H195</f>
        <v>97.119</v>
      </c>
      <c r="F135">
        <f>LN((Quarterly!K195+Quarterly!J195+Quarterly!D195)/Quarterly!E195)</f>
        <v>-0.25045886991602556</v>
      </c>
      <c r="H135">
        <f>LN((Quarterly!G195+Quarterly!I195)/Quarterly!E195)</f>
        <v>-1.3742562367692315</v>
      </c>
      <c r="J135">
        <f>LN(Quarterly!E195/D135)-LN(Quarterly!B195)</f>
        <v>-0.48897665204239837</v>
      </c>
      <c r="L135">
        <f>LN((Quarterly!J195+Quarterly!K195)/Quarterly!E195)</f>
        <v>-0.56849840541534669</v>
      </c>
      <c r="N135">
        <f>LN((Quarterly!D195)/Quarterly!E195)</f>
        <v>-1.5508472151596868</v>
      </c>
    </row>
    <row r="136" spans="1:14">
      <c r="A136">
        <f>YEAR(Quarterly!A196)*100+MONTH(Quarterly!A196)</f>
        <v>198707</v>
      </c>
      <c r="B136">
        <f>LN(Quarterly!E196/Quarterly!F196)</f>
        <v>-0.30890652993163714</v>
      </c>
      <c r="D136">
        <f>Quarterly!H196</f>
        <v>97.796999999999997</v>
      </c>
      <c r="F136">
        <f>LN((Quarterly!K196+Quarterly!J196+Quarterly!D196)/Quarterly!E196)</f>
        <v>-0.2523636802605761</v>
      </c>
      <c r="H136">
        <f>LN((Quarterly!G196+Quarterly!I196)/Quarterly!E196)</f>
        <v>-1.3717606137175773</v>
      </c>
      <c r="J136">
        <f>LN(Quarterly!E196/D136)-LN(Quarterly!B196)</f>
        <v>-0.48963939495076891</v>
      </c>
      <c r="L136">
        <f>LN((Quarterly!J196+Quarterly!K196)/Quarterly!E196)</f>
        <v>-0.56800377806821223</v>
      </c>
      <c r="N136">
        <f>LN((Quarterly!D196)/Quarterly!E196)</f>
        <v>-1.5591886210268102</v>
      </c>
    </row>
    <row r="137" spans="1:14">
      <c r="A137">
        <f>YEAR(Quarterly!A197)*100+MONTH(Quarterly!A197)</f>
        <v>198710</v>
      </c>
      <c r="B137">
        <f>LN(Quarterly!E197/Quarterly!F197)</f>
        <v>-0.30166707797554521</v>
      </c>
      <c r="D137">
        <f>Quarterly!H197</f>
        <v>98.805999999999997</v>
      </c>
      <c r="F137">
        <f>LN((Quarterly!K197+Quarterly!J197+Quarterly!D197)/Quarterly!E197)</f>
        <v>-0.26050160392369409</v>
      </c>
      <c r="H137">
        <f>LN((Quarterly!G197+Quarterly!I197)/Quarterly!E197)</f>
        <v>-1.3501781804091917</v>
      </c>
      <c r="J137">
        <f>LN(Quarterly!E197/D137)-LN(Quarterly!B197)</f>
        <v>-0.48768438796134905</v>
      </c>
      <c r="L137">
        <f>LN((Quarterly!J197+Quarterly!K197)/Quarterly!E197)</f>
        <v>-0.57581675967130619</v>
      </c>
      <c r="N137">
        <f>LN((Quarterly!D197)/Quarterly!E197)</f>
        <v>-1.5682026026077247</v>
      </c>
    </row>
    <row r="138" spans="1:14">
      <c r="A138">
        <f>YEAR(Quarterly!A198)*100+MONTH(Quarterly!A198)</f>
        <v>198801</v>
      </c>
      <c r="B138">
        <f>LN(Quarterly!E198/Quarterly!F198)</f>
        <v>-0.29320778202284958</v>
      </c>
      <c r="D138">
        <f>Quarterly!H198</f>
        <v>98.894000000000005</v>
      </c>
      <c r="F138">
        <f>LN((Quarterly!K198+Quarterly!J198+Quarterly!D198)/Quarterly!E198)</f>
        <v>-0.25698487017437344</v>
      </c>
      <c r="H138">
        <f>LN((Quarterly!G198+Quarterly!I198)/Quarterly!E198)</f>
        <v>-1.3791108702969264</v>
      </c>
      <c r="J138">
        <f>LN(Quarterly!E198/D138)-LN(Quarterly!B198)</f>
        <v>-0.49097032725672518</v>
      </c>
      <c r="L138">
        <f>LN((Quarterly!J198+Quarterly!K198)/Quarterly!E198)</f>
        <v>-0.56747693368686869</v>
      </c>
      <c r="N138">
        <f>LN((Quarterly!D198)/Quarterly!E198)</f>
        <v>-1.5778141739652878</v>
      </c>
    </row>
    <row r="139" spans="1:14">
      <c r="A139">
        <f>YEAR(Quarterly!A199)*100+MONTH(Quarterly!A199)</f>
        <v>198804</v>
      </c>
      <c r="B139">
        <f>LN(Quarterly!E199/Quarterly!F199)</f>
        <v>-0.28369570653482262</v>
      </c>
      <c r="D139">
        <f>Quarterly!H199</f>
        <v>100.30800000000001</v>
      </c>
      <c r="F139">
        <f>LN((Quarterly!K199+Quarterly!J199+Quarterly!D199)/Quarterly!E199)</f>
        <v>-0.2614304349982185</v>
      </c>
      <c r="H139">
        <f>LN((Quarterly!G199+Quarterly!I199)/Quarterly!E199)</f>
        <v>-1.3811720046735896</v>
      </c>
      <c r="J139">
        <f>LN(Quarterly!E199/D139)-LN(Quarterly!B199)</f>
        <v>-0.49426155849425957</v>
      </c>
      <c r="L139">
        <f>LN((Quarterly!J199+Quarterly!K199)/Quarterly!E199)</f>
        <v>-0.56949096557252865</v>
      </c>
      <c r="N139">
        <f>LN((Quarterly!D199)/Quarterly!E199)</f>
        <v>-1.5889685897964705</v>
      </c>
    </row>
    <row r="140" spans="1:14">
      <c r="A140">
        <f>YEAR(Quarterly!A200)*100+MONTH(Quarterly!A200)</f>
        <v>198807</v>
      </c>
      <c r="B140">
        <f>LN(Quarterly!E200/Quarterly!F200)</f>
        <v>-0.2725942756251985</v>
      </c>
      <c r="D140">
        <f>Quarterly!H200</f>
        <v>100.58199999999999</v>
      </c>
      <c r="F140">
        <f>LN((Quarterly!K200+Quarterly!J200+Quarterly!D200)/Quarterly!E200)</f>
        <v>-0.2589155103000309</v>
      </c>
      <c r="H140">
        <f>LN((Quarterly!G200+Quarterly!I200)/Quarterly!E200)</f>
        <v>-1.3957038985786927</v>
      </c>
      <c r="J140">
        <f>LN(Quarterly!E200/D140)-LN(Quarterly!B200)</f>
        <v>-0.49188173407276814</v>
      </c>
      <c r="L140">
        <f>LN((Quarterly!J200+Quarterly!K200)/Quarterly!E200)</f>
        <v>-0.56156070841781403</v>
      </c>
      <c r="N140">
        <f>LN((Quarterly!D200)/Quarterly!E200)</f>
        <v>-1.6016187195415863</v>
      </c>
    </row>
    <row r="141" spans="1:14">
      <c r="A141">
        <f>YEAR(Quarterly!A201)*100+MONTH(Quarterly!A201)</f>
        <v>198810</v>
      </c>
      <c r="B141">
        <f>LN(Quarterly!E201/Quarterly!F201)</f>
        <v>-0.26511341372489011</v>
      </c>
      <c r="D141">
        <f>Quarterly!H201</f>
        <v>101.69799999999999</v>
      </c>
      <c r="F141">
        <f>LN((Quarterly!K201+Quarterly!J201+Quarterly!D201)/Quarterly!E201)</f>
        <v>-0.25880929122391155</v>
      </c>
      <c r="H141">
        <f>LN((Quarterly!G201+Quarterly!I201)/Quarterly!E201)</f>
        <v>-1.3911981556381592</v>
      </c>
      <c r="J141">
        <f>LN(Quarterly!E201/D141)-LN(Quarterly!B201)</f>
        <v>-0.4883840392991714</v>
      </c>
      <c r="L141">
        <f>LN((Quarterly!J201+Quarterly!K201)/Quarterly!E201)</f>
        <v>-0.56272318622844464</v>
      </c>
      <c r="N141">
        <f>LN((Quarterly!D201)/Quarterly!E201)</f>
        <v>-1.597931568722845</v>
      </c>
    </row>
    <row r="142" spans="1:14">
      <c r="A142">
        <f>YEAR(Quarterly!A202)*100+MONTH(Quarterly!A202)</f>
        <v>198901</v>
      </c>
      <c r="B142">
        <f>LN(Quarterly!E202/Quarterly!F202)</f>
        <v>-0.25385575282218553</v>
      </c>
      <c r="D142">
        <f>Quarterly!H202</f>
        <v>102.69799999999999</v>
      </c>
      <c r="F142">
        <f>LN((Quarterly!K202+Quarterly!J202+Quarterly!D202)/Quarterly!E202)</f>
        <v>-0.26509011667757615</v>
      </c>
      <c r="H142">
        <f>LN((Quarterly!G202+Quarterly!I202)/Quarterly!E202)</f>
        <v>-1.3815915316893117</v>
      </c>
      <c r="J142">
        <f>LN(Quarterly!E202/D142)-LN(Quarterly!B202)</f>
        <v>-0.48006320680952719</v>
      </c>
      <c r="L142">
        <f>LN((Quarterly!J202+Quarterly!K202)/Quarterly!E202)</f>
        <v>-0.56603177274806293</v>
      </c>
      <c r="N142">
        <f>LN((Quarterly!D202)/Quarterly!E202)</f>
        <v>-1.6126290769303782</v>
      </c>
    </row>
    <row r="143" spans="1:14">
      <c r="A143">
        <f>YEAR(Quarterly!A203)*100+MONTH(Quarterly!A203)</f>
        <v>198904</v>
      </c>
      <c r="B143">
        <f>LN(Quarterly!E203/Quarterly!F203)</f>
        <v>-0.24431043750776454</v>
      </c>
      <c r="D143">
        <f>Quarterly!H203</f>
        <v>103.108</v>
      </c>
      <c r="F143">
        <f>LN((Quarterly!K203+Quarterly!J203+Quarterly!D203)/Quarterly!E203)</f>
        <v>-0.2621167748814146</v>
      </c>
      <c r="H143">
        <f>LN((Quarterly!G203+Quarterly!I203)/Quarterly!E203)</f>
        <v>-1.396781679967555</v>
      </c>
      <c r="J143">
        <f>LN(Quarterly!E203/D143)-LN(Quarterly!B203)</f>
        <v>-0.47058076598338827</v>
      </c>
      <c r="L143">
        <f>LN((Quarterly!J203+Quarterly!K203)/Quarterly!E203)</f>
        <v>-0.56403046135242918</v>
      </c>
      <c r="N143">
        <f>LN((Quarterly!D203)/Quarterly!E203)</f>
        <v>-1.6068926129945571</v>
      </c>
    </row>
    <row r="144" spans="1:14">
      <c r="A144">
        <f>YEAR(Quarterly!A204)*100+MONTH(Quarterly!A204)</f>
        <v>198907</v>
      </c>
      <c r="B144">
        <f>LN(Quarterly!E204/Quarterly!F204)</f>
        <v>-0.23725476564512443</v>
      </c>
      <c r="D144">
        <f>Quarterly!H204</f>
        <v>103.34</v>
      </c>
      <c r="F144">
        <f>LN((Quarterly!K204+Quarterly!J204+Quarterly!D204)/Quarterly!E204)</f>
        <v>-0.26177874203465173</v>
      </c>
      <c r="H144">
        <f>LN((Quarterly!G204+Quarterly!I204)/Quarterly!E204)</f>
        <v>-1.4079852828938295</v>
      </c>
      <c r="J144">
        <f>LN(Quarterly!E204/D144)-LN(Quarterly!B204)</f>
        <v>-0.46677951167435827</v>
      </c>
      <c r="L144">
        <f>LN((Quarterly!J204+Quarterly!K204)/Quarterly!E204)</f>
        <v>-0.56379577314431462</v>
      </c>
      <c r="N144">
        <f>LN((Quarterly!D204)/Quarterly!E204)</f>
        <v>-1.6062614158183557</v>
      </c>
    </row>
    <row r="145" spans="1:14">
      <c r="A145">
        <f>YEAR(Quarterly!A205)*100+MONTH(Quarterly!A205)</f>
        <v>198910</v>
      </c>
      <c r="B145">
        <f>LN(Quarterly!E205/Quarterly!F205)</f>
        <v>-0.23035748042187279</v>
      </c>
      <c r="D145">
        <f>Quarterly!H205</f>
        <v>103.354</v>
      </c>
      <c r="F145">
        <f>LN((Quarterly!K205+Quarterly!J205+Quarterly!D205)/Quarterly!E205)</f>
        <v>-0.25402210017321847</v>
      </c>
      <c r="H145">
        <f>LN((Quarterly!G205+Quarterly!I205)/Quarterly!E205)</f>
        <v>-1.430129324436066</v>
      </c>
      <c r="J145">
        <f>LN(Quarterly!E205/D145)-LN(Quarterly!B205)</f>
        <v>-0.47046285910759256</v>
      </c>
      <c r="L145">
        <f>LN((Quarterly!J205+Quarterly!K205)/Quarterly!E205)</f>
        <v>-0.55403088965901637</v>
      </c>
      <c r="N145">
        <f>LN((Quarterly!D205)/Quarterly!E205)</f>
        <v>-1.604222590462709</v>
      </c>
    </row>
    <row r="146" spans="1:14">
      <c r="A146">
        <f>YEAR(Quarterly!A206)*100+MONTH(Quarterly!A206)</f>
        <v>199001</v>
      </c>
      <c r="B146">
        <f>LN(Quarterly!E206/Quarterly!F206)</f>
        <v>-0.21845832222965675</v>
      </c>
      <c r="D146">
        <f>Quarterly!H206</f>
        <v>103.599</v>
      </c>
      <c r="F146">
        <f>LN((Quarterly!K206+Quarterly!J206+Quarterly!D206)/Quarterly!E206)</f>
        <v>-0.25548156009617068</v>
      </c>
      <c r="H146">
        <f>LN((Quarterly!G206+Quarterly!I206)/Quarterly!E206)</f>
        <v>-1.4267782046233448</v>
      </c>
      <c r="J146">
        <f>LN(Quarterly!E206/D146)-LN(Quarterly!B206)</f>
        <v>-0.4683369296447637</v>
      </c>
      <c r="L146">
        <f>LN((Quarterly!J206+Quarterly!K206)/Quarterly!E206)</f>
        <v>-0.55848809150715362</v>
      </c>
      <c r="N146">
        <f>LN((Quarterly!D206)/Quarterly!E206)</f>
        <v>-1.5971631264679012</v>
      </c>
    </row>
    <row r="147" spans="1:14">
      <c r="A147">
        <f>YEAR(Quarterly!A207)*100+MONTH(Quarterly!A207)</f>
        <v>199004</v>
      </c>
      <c r="B147">
        <f>LN(Quarterly!E207/Quarterly!F207)</f>
        <v>-0.20688655246602031</v>
      </c>
      <c r="D147">
        <f>Quarterly!H207</f>
        <v>103.06100000000001</v>
      </c>
      <c r="F147">
        <f>LN((Quarterly!K207+Quarterly!J207+Quarterly!D207)/Quarterly!E207)</f>
        <v>-0.25105327506625186</v>
      </c>
      <c r="H147">
        <f>LN((Quarterly!G207+Quarterly!I207)/Quarterly!E207)</f>
        <v>-1.4513746230529228</v>
      </c>
      <c r="J147">
        <f>LN(Quarterly!E207/D147)-LN(Quarterly!B207)</f>
        <v>-0.47015856467867412</v>
      </c>
      <c r="L147">
        <f>LN((Quarterly!J207+Quarterly!K207)/Quarterly!E207)</f>
        <v>-0.55140066386652464</v>
      </c>
      <c r="N147">
        <f>LN((Quarterly!D207)/Quarterly!E207)</f>
        <v>-1.6002866128088094</v>
      </c>
    </row>
    <row r="148" spans="1:14">
      <c r="A148">
        <f>YEAR(Quarterly!A208)*100+MONTH(Quarterly!A208)</f>
        <v>199007</v>
      </c>
      <c r="B148">
        <f>LN(Quarterly!E208/Quarterly!F208)</f>
        <v>-0.19807760682923006</v>
      </c>
      <c r="D148">
        <f>Quarterly!H208</f>
        <v>102.371</v>
      </c>
      <c r="F148">
        <f>LN((Quarterly!K208+Quarterly!J208+Quarterly!D208)/Quarterly!E208)</f>
        <v>-0.24235014127952612</v>
      </c>
      <c r="H148">
        <f>LN((Quarterly!G208+Quarterly!I208)/Quarterly!E208)</f>
        <v>-1.4756116612434025</v>
      </c>
      <c r="J148">
        <f>LN(Quarterly!E208/D148)-LN(Quarterly!B208)</f>
        <v>-0.46973269489016722</v>
      </c>
      <c r="L148">
        <f>LN((Quarterly!J208+Quarterly!K208)/Quarterly!E208)</f>
        <v>-0.53992009872537761</v>
      </c>
      <c r="N148">
        <f>LN((Quarterly!D208)/Quarterly!E208)</f>
        <v>-1.5995542742363182</v>
      </c>
    </row>
    <row r="149" spans="1:14">
      <c r="A149">
        <f>YEAR(Quarterly!A209)*100+MONTH(Quarterly!A209)</f>
        <v>199010</v>
      </c>
      <c r="B149">
        <f>LN(Quarterly!E209/Quarterly!F209)</f>
        <v>-0.190593370590423</v>
      </c>
      <c r="D149">
        <f>Quarterly!H209</f>
        <v>101.866</v>
      </c>
      <c r="F149">
        <f>LN((Quarterly!K209+Quarterly!J209+Quarterly!D209)/Quarterly!E209)</f>
        <v>-0.22829460126793877</v>
      </c>
      <c r="H149">
        <f>LN((Quarterly!G209+Quarterly!I209)/Quarterly!E209)</f>
        <v>-1.5250173139555292</v>
      </c>
      <c r="J149">
        <f>LN(Quarterly!E209/D149)-LN(Quarterly!B209)</f>
        <v>-0.47343131685851692</v>
      </c>
      <c r="L149">
        <f>LN((Quarterly!J209+Quarterly!K209)/Quarterly!E209)</f>
        <v>-0.52974811599435334</v>
      </c>
      <c r="N149">
        <f>LN((Quarterly!D209)/Quarterly!E209)</f>
        <v>-1.5743772507225258</v>
      </c>
    </row>
    <row r="150" spans="1:14">
      <c r="A150">
        <f>YEAR(Quarterly!A210)*100+MONTH(Quarterly!A210)</f>
        <v>199101</v>
      </c>
      <c r="B150">
        <f>LN(Quarterly!E210/Quarterly!F210)</f>
        <v>-0.17880939546379818</v>
      </c>
      <c r="D150">
        <f>Quarterly!H210</f>
        <v>100.79300000000001</v>
      </c>
      <c r="F150">
        <f>LN((Quarterly!K210+Quarterly!J210+Quarterly!D210)/Quarterly!E210)</f>
        <v>-0.22688696218552573</v>
      </c>
      <c r="H150">
        <f>LN((Quarterly!G210+Quarterly!I210)/Quarterly!E210)</f>
        <v>-1.5604698396607009</v>
      </c>
      <c r="J150">
        <f>LN(Quarterly!E210/D150)-LN(Quarterly!B210)</f>
        <v>-0.46442668660243491</v>
      </c>
      <c r="L150">
        <f>LN((Quarterly!J210+Quarterly!K210)/Quarterly!E210)</f>
        <v>-0.53008831533196588</v>
      </c>
      <c r="N150">
        <f>LN((Quarterly!D210)/Quarterly!E210)</f>
        <v>-1.5680182704537156</v>
      </c>
    </row>
    <row r="151" spans="1:14">
      <c r="A151">
        <f>YEAR(Quarterly!A211)*100+MONTH(Quarterly!A211)</f>
        <v>199104</v>
      </c>
      <c r="B151">
        <f>LN(Quarterly!E211/Quarterly!F211)</f>
        <v>-0.17239662256344662</v>
      </c>
      <c r="D151">
        <f>Quarterly!H211</f>
        <v>100.169</v>
      </c>
      <c r="F151">
        <f>LN((Quarterly!K211+Quarterly!J211+Quarterly!D211)/Quarterly!E211)</f>
        <v>-0.22709986073211169</v>
      </c>
      <c r="H151">
        <f>LN((Quarterly!G211+Quarterly!I211)/Quarterly!E211)</f>
        <v>-1.5739113384127645</v>
      </c>
      <c r="J151">
        <f>LN(Quarterly!E211/D151)-LN(Quarterly!B211)</f>
        <v>-0.4637089432553898</v>
      </c>
      <c r="L151">
        <f>LN((Quarterly!J211+Quarterly!K211)/Quarterly!E211)</f>
        <v>-0.52781377904382143</v>
      </c>
      <c r="N151">
        <f>LN((Quarterly!D211)/Quarterly!E211)</f>
        <v>-1.5752876896805177</v>
      </c>
    </row>
    <row r="152" spans="1:14">
      <c r="A152">
        <f>YEAR(Quarterly!A212)*100+MONTH(Quarterly!A212)</f>
        <v>199107</v>
      </c>
      <c r="B152">
        <f>LN(Quarterly!E212/Quarterly!F212)</f>
        <v>-0.16533610208045357</v>
      </c>
      <c r="D152">
        <f>Quarterly!H212</f>
        <v>100.048</v>
      </c>
      <c r="F152">
        <f>LN((Quarterly!K212+Quarterly!J212+Quarterly!D212)/Quarterly!E212)</f>
        <v>-0.23066480646321341</v>
      </c>
      <c r="H152">
        <f>LN((Quarterly!G212+Quarterly!I212)/Quarterly!E212)</f>
        <v>-1.5618129459353749</v>
      </c>
      <c r="J152">
        <f>LN(Quarterly!E212/D152)-LN(Quarterly!B212)</f>
        <v>-0.46136467272355119</v>
      </c>
      <c r="L152">
        <f>LN((Quarterly!J212+Quarterly!K212)/Quarterly!E212)</f>
        <v>-0.52937646677517614</v>
      </c>
      <c r="N152">
        <f>LN((Quarterly!D212)/Quarterly!E212)</f>
        <v>-1.5845820541966511</v>
      </c>
    </row>
    <row r="153" spans="1:14">
      <c r="A153">
        <f>YEAR(Quarterly!A213)*100+MONTH(Quarterly!A213)</f>
        <v>199110</v>
      </c>
      <c r="B153">
        <f>LN(Quarterly!E213/Quarterly!F213)</f>
        <v>-0.16008784596324141</v>
      </c>
      <c r="D153">
        <f>Quarterly!H213</f>
        <v>99.924000000000007</v>
      </c>
      <c r="F153">
        <f>LN((Quarterly!K213+Quarterly!J213+Quarterly!D213)/Quarterly!E213)</f>
        <v>-0.23304343887127096</v>
      </c>
      <c r="H153">
        <f>LN((Quarterly!G213+Quarterly!I213)/Quarterly!E213)</f>
        <v>-1.5541212583369051</v>
      </c>
      <c r="J153">
        <f>LN(Quarterly!E213/D153)-LN(Quarterly!B213)</f>
        <v>-0.4609575244843036</v>
      </c>
      <c r="L153">
        <f>LN((Quarterly!J213+Quarterly!K213)/Quarterly!E213)</f>
        <v>-0.52944780694700022</v>
      </c>
      <c r="N153">
        <f>LN((Quarterly!D213)/Quarterly!E213)</f>
        <v>-1.5936182999253643</v>
      </c>
    </row>
    <row r="154" spans="1:14">
      <c r="A154">
        <f>YEAR(Quarterly!A214)*100+MONTH(Quarterly!A214)</f>
        <v>199201</v>
      </c>
      <c r="B154">
        <f>LN(Quarterly!E214/Quarterly!F214)</f>
        <v>-0.15407468443748573</v>
      </c>
      <c r="D154">
        <f>Quarterly!H214</f>
        <v>99.438999999999993</v>
      </c>
      <c r="F154">
        <f>LN((Quarterly!K214+Quarterly!J214+Quarterly!D214)/Quarterly!E214)</f>
        <v>-0.22892596086749717</v>
      </c>
      <c r="H154">
        <f>LN((Quarterly!G214+Quarterly!I214)/Quarterly!E214)</f>
        <v>-1.5754207032926681</v>
      </c>
      <c r="J154">
        <f>LN(Quarterly!E214/D154)-LN(Quarterly!B214)</f>
        <v>-0.45867658513745635</v>
      </c>
      <c r="L154">
        <f>LN((Quarterly!J214+Quarterly!K214)/Quarterly!E214)</f>
        <v>-0.52353768229562425</v>
      </c>
      <c r="N154">
        <f>LN((Quarterly!D214)/Quarterly!E214)</f>
        <v>-1.594714919176381</v>
      </c>
    </row>
    <row r="155" spans="1:14">
      <c r="A155">
        <f>YEAR(Quarterly!A215)*100+MONTH(Quarterly!A215)</f>
        <v>199204</v>
      </c>
      <c r="B155">
        <f>LN(Quarterly!E215/Quarterly!F215)</f>
        <v>-0.14861446258768704</v>
      </c>
      <c r="D155">
        <f>Quarterly!H215</f>
        <v>99.837999999999994</v>
      </c>
      <c r="F155">
        <f>LN((Quarterly!K215+Quarterly!J215+Quarterly!D215)/Quarterly!E215)</f>
        <v>-0.23322584426106044</v>
      </c>
      <c r="H155">
        <f>LN((Quarterly!G215+Quarterly!I215)/Quarterly!E215)</f>
        <v>-1.5446669100951638</v>
      </c>
      <c r="J155">
        <f>LN(Quarterly!E215/D155)-LN(Quarterly!B215)</f>
        <v>-0.45543539681600453</v>
      </c>
      <c r="L155">
        <f>LN((Quarterly!J215+Quarterly!K215)/Quarterly!E215)</f>
        <v>-0.52624841917436349</v>
      </c>
      <c r="N155">
        <f>LN((Quarterly!D215)/Quarterly!E215)</f>
        <v>-1.6036677206240848</v>
      </c>
    </row>
    <row r="156" spans="1:14">
      <c r="A156">
        <f>YEAR(Quarterly!A216)*100+MONTH(Quarterly!A216)</f>
        <v>199207</v>
      </c>
      <c r="B156">
        <f>LN(Quarterly!E216/Quarterly!F216)</f>
        <v>-0.14410339710278164</v>
      </c>
      <c r="D156">
        <f>Quarterly!H216</f>
        <v>100.024</v>
      </c>
      <c r="F156">
        <f>LN((Quarterly!K216+Quarterly!J216+Quarterly!D216)/Quarterly!E216)</f>
        <v>-0.23271036509176041</v>
      </c>
      <c r="H156">
        <f>LN((Quarterly!G216+Quarterly!I216)/Quarterly!E216)</f>
        <v>-1.5426782879534122</v>
      </c>
      <c r="J156">
        <f>LN(Quarterly!E216/D156)-LN(Quarterly!B216)</f>
        <v>-0.4579137657966772</v>
      </c>
      <c r="L156">
        <f>LN((Quarterly!J216+Quarterly!K216)/Quarterly!E216)</f>
        <v>-0.52434289685125535</v>
      </c>
      <c r="N156">
        <f>LN((Quarterly!D216)/Quarterly!E216)</f>
        <v>-1.6072461307347565</v>
      </c>
    </row>
    <row r="157" spans="1:14">
      <c r="A157">
        <f>YEAR(Quarterly!A217)*100+MONTH(Quarterly!A217)</f>
        <v>199210</v>
      </c>
      <c r="B157">
        <f>LN(Quarterly!E217/Quarterly!F217)</f>
        <v>-0.1389223723659723</v>
      </c>
      <c r="D157">
        <f>Quarterly!H217</f>
        <v>100.7</v>
      </c>
      <c r="F157">
        <f>LN((Quarterly!K217+Quarterly!J217+Quarterly!D217)/Quarterly!E217)</f>
        <v>-0.23525334551460467</v>
      </c>
      <c r="H157">
        <f>LN((Quarterly!G217+Quarterly!I217)/Quarterly!E217)</f>
        <v>-1.5294177446636077</v>
      </c>
      <c r="J157">
        <f>LN(Quarterly!E217/D157)-LN(Quarterly!B217)</f>
        <v>-0.45238204862975628</v>
      </c>
      <c r="L157">
        <f>LN((Quarterly!J217+Quarterly!K217)/Quarterly!E217)</f>
        <v>-0.52315658063242709</v>
      </c>
      <c r="N157">
        <f>LN((Quarterly!D217)/Quarterly!E217)</f>
        <v>-1.6208845119625586</v>
      </c>
    </row>
    <row r="158" spans="1:14">
      <c r="A158">
        <f>YEAR(Quarterly!A218)*100+MONTH(Quarterly!A218)</f>
        <v>199301</v>
      </c>
      <c r="B158">
        <f>LN(Quarterly!E218/Quarterly!F218)</f>
        <v>-0.13116768758343858</v>
      </c>
      <c r="D158">
        <f>Quarterly!H218</f>
        <v>101.571</v>
      </c>
      <c r="F158">
        <f>LN((Quarterly!K218+Quarterly!J218+Quarterly!D218)/Quarterly!E218)</f>
        <v>-0.23772347041903577</v>
      </c>
      <c r="H158">
        <f>LN((Quarterly!G218+Quarterly!I218)/Quarterly!E218)</f>
        <v>-1.517603281000367</v>
      </c>
      <c r="J158">
        <f>LN(Quarterly!E218/D158)-LN(Quarterly!B218)</f>
        <v>-0.45376539614925004</v>
      </c>
      <c r="L158">
        <f>LN((Quarterly!J218+Quarterly!K218)/Quarterly!E218)</f>
        <v>-0.52346883389500587</v>
      </c>
      <c r="N158">
        <f>LN((Quarterly!D218)/Quarterly!E218)</f>
        <v>-1.6298505657326352</v>
      </c>
    </row>
    <row r="159" spans="1:14">
      <c r="A159">
        <f>YEAR(Quarterly!A219)*100+MONTH(Quarterly!A219)</f>
        <v>199304</v>
      </c>
      <c r="B159">
        <f>LN(Quarterly!E219/Quarterly!F219)</f>
        <v>-0.12567019506703014</v>
      </c>
      <c r="D159">
        <f>Quarterly!H219</f>
        <v>102.771</v>
      </c>
      <c r="F159">
        <f>LN((Quarterly!K219+Quarterly!J219+Quarterly!D219)/Quarterly!E219)</f>
        <v>-0.23793764459875127</v>
      </c>
      <c r="H159">
        <f>LN((Quarterly!G219+Quarterly!I219)/Quarterly!E219)</f>
        <v>-1.5068413041995075</v>
      </c>
      <c r="J159">
        <f>LN(Quarterly!E219/D159)-LN(Quarterly!B219)</f>
        <v>-0.45859147221684537</v>
      </c>
      <c r="L159">
        <f>LN((Quarterly!J219+Quarterly!K219)/Quarterly!E219)</f>
        <v>-0.52186621768027075</v>
      </c>
      <c r="N159">
        <f>LN((Quarterly!D219)/Quarterly!E219)</f>
        <v>-1.635577784046008</v>
      </c>
    </row>
    <row r="160" spans="1:14">
      <c r="A160">
        <f>YEAR(Quarterly!A220)*100+MONTH(Quarterly!A220)</f>
        <v>199307</v>
      </c>
      <c r="B160">
        <f>LN(Quarterly!E220/Quarterly!F220)</f>
        <v>-0.12138172909125834</v>
      </c>
      <c r="D160">
        <f>Quarterly!H220</f>
        <v>103.249</v>
      </c>
      <c r="F160">
        <f>LN((Quarterly!K220+Quarterly!J220+Quarterly!D220)/Quarterly!E220)</f>
        <v>-0.23622199046784723</v>
      </c>
      <c r="H160">
        <f>LN((Quarterly!G220+Quarterly!I220)/Quarterly!E220)</f>
        <v>-1.5094479184557161</v>
      </c>
      <c r="J160">
        <f>LN(Quarterly!E220/D160)-LN(Quarterly!B220)</f>
        <v>-0.45802045264252378</v>
      </c>
      <c r="L160">
        <f>LN((Quarterly!J220+Quarterly!K220)/Quarterly!E220)</f>
        <v>-0.51732901110097829</v>
      </c>
      <c r="N160">
        <f>LN((Quarterly!D220)/Quarterly!E220)</f>
        <v>-1.6425049438433421</v>
      </c>
    </row>
    <row r="161" spans="1:14">
      <c r="A161">
        <f>YEAR(Quarterly!A221)*100+MONTH(Quarterly!A221)</f>
        <v>199310</v>
      </c>
      <c r="B161">
        <f>LN(Quarterly!E221/Quarterly!F221)</f>
        <v>-0.11610599321541633</v>
      </c>
      <c r="D161">
        <f>Quarterly!H221</f>
        <v>104.095</v>
      </c>
      <c r="F161">
        <f>LN((Quarterly!K221+Quarterly!J221+Quarterly!D221)/Quarterly!E221)</f>
        <v>-0.24384471752455783</v>
      </c>
      <c r="H161">
        <f>LN((Quarterly!G221+Quarterly!I221)/Quarterly!E221)</f>
        <v>-1.4816045409242156</v>
      </c>
      <c r="J161">
        <f>LN(Quarterly!E221/D161)-LN(Quarterly!B221)</f>
        <v>-0.45118113054790676</v>
      </c>
      <c r="L161">
        <f>LN((Quarterly!J221+Quarterly!K221)/Quarterly!E221)</f>
        <v>-0.52420353515456031</v>
      </c>
      <c r="N161">
        <f>LN((Quarterly!D221)/Quarterly!E221)</f>
        <v>-1.652436229094308</v>
      </c>
    </row>
    <row r="162" spans="1:14">
      <c r="A162">
        <f>YEAR(Quarterly!A222)*100+MONTH(Quarterly!A222)</f>
        <v>199401</v>
      </c>
      <c r="B162">
        <f>LN(Quarterly!E222/Quarterly!F222)</f>
        <v>-0.1100596585000321</v>
      </c>
      <c r="D162">
        <f>Quarterly!H222</f>
        <v>104.51</v>
      </c>
      <c r="F162">
        <f>LN((Quarterly!K222+Quarterly!J222+Quarterly!D222)/Quarterly!E222)</f>
        <v>-0.25016578173938203</v>
      </c>
      <c r="H162">
        <f>LN((Quarterly!G222+Quarterly!I222)/Quarterly!E222)</f>
        <v>-1.4586208105906695</v>
      </c>
      <c r="J162">
        <f>LN(Quarterly!E222/D162)-LN(Quarterly!B222)</f>
        <v>-0.45028162628578272</v>
      </c>
      <c r="L162">
        <f>LN((Quarterly!J222+Quarterly!K222)/Quarterly!E222)</f>
        <v>-0.52704186679747866</v>
      </c>
      <c r="N162">
        <f>LN((Quarterly!D222)/Quarterly!E222)</f>
        <v>-1.6695968996567743</v>
      </c>
    </row>
    <row r="163" spans="1:14">
      <c r="A163">
        <f>YEAR(Quarterly!A223)*100+MONTH(Quarterly!A223)</f>
        <v>199404</v>
      </c>
      <c r="B163">
        <f>LN(Quarterly!E223/Quarterly!F223)</f>
        <v>-0.10586017745302109</v>
      </c>
      <c r="D163">
        <f>Quarterly!H223</f>
        <v>106.28</v>
      </c>
      <c r="F163">
        <f>LN((Quarterly!K223+Quarterly!J223+Quarterly!D223)/Quarterly!E223)</f>
        <v>-0.25566612588301951</v>
      </c>
      <c r="H163">
        <f>LN((Quarterly!G223+Quarterly!I223)/Quarterly!E223)</f>
        <v>-1.4310616773866143</v>
      </c>
      <c r="J163">
        <f>LN(Quarterly!E223/D163)-LN(Quarterly!B223)</f>
        <v>-0.44777598135217644</v>
      </c>
      <c r="L163">
        <f>LN((Quarterly!J223+Quarterly!K223)/Quarterly!E223)</f>
        <v>-0.53228524283461776</v>
      </c>
      <c r="N163">
        <f>LN((Quarterly!D223)/Quarterly!E223)</f>
        <v>-1.6759032072973428</v>
      </c>
    </row>
    <row r="164" spans="1:14">
      <c r="A164">
        <f>YEAR(Quarterly!A224)*100+MONTH(Quarterly!A224)</f>
        <v>199407</v>
      </c>
      <c r="B164">
        <f>LN(Quarterly!E224/Quarterly!F224)</f>
        <v>-9.9499251709926892E-2</v>
      </c>
      <c r="D164">
        <f>Quarterly!H224</f>
        <v>107.54900000000001</v>
      </c>
      <c r="F164">
        <f>LN((Quarterly!K224+Quarterly!J224+Quarterly!D224)/Quarterly!E224)</f>
        <v>-0.25065809235787867</v>
      </c>
      <c r="H164">
        <f>LN((Quarterly!G224+Quarterly!I224)/Quarterly!E224)</f>
        <v>-1.4450339285382492</v>
      </c>
      <c r="J164">
        <f>LN(Quarterly!E224/D164)-LN(Quarterly!B224)</f>
        <v>-0.44711839397364717</v>
      </c>
      <c r="L164">
        <f>LN((Quarterly!J224+Quarterly!K224)/Quarterly!E224)</f>
        <v>-0.52851666774193962</v>
      </c>
      <c r="N164">
        <f>LN((Quarterly!D224)/Quarterly!E224)</f>
        <v>-1.6670155724061944</v>
      </c>
    </row>
    <row r="165" spans="1:14">
      <c r="A165">
        <f>YEAR(Quarterly!A225)*100+MONTH(Quarterly!A225)</f>
        <v>199410</v>
      </c>
      <c r="B165">
        <f>LN(Quarterly!E225/Quarterly!F225)</f>
        <v>-9.4835799446116115E-2</v>
      </c>
      <c r="D165">
        <f>Quarterly!H225</f>
        <v>108.196</v>
      </c>
      <c r="F165">
        <f>LN((Quarterly!K225+Quarterly!J225+Quarterly!D225)/Quarterly!E225)</f>
        <v>-0.25887074724158904</v>
      </c>
      <c r="H165">
        <f>LN((Quarterly!G225+Quarterly!I225)/Quarterly!E225)</f>
        <v>-1.4177852850605435</v>
      </c>
      <c r="J165">
        <f>LN(Quarterly!E225/D165)-LN(Quarterly!B225)</f>
        <v>-0.44243089281750692</v>
      </c>
      <c r="L165">
        <f>LN((Quarterly!J225+Quarterly!K225)/Quarterly!E225)</f>
        <v>-0.533649874151917</v>
      </c>
      <c r="N165">
        <f>LN((Quarterly!D225)/Quarterly!E225)</f>
        <v>-1.6849039846488356</v>
      </c>
    </row>
    <row r="166" spans="1:14">
      <c r="A166">
        <f>YEAR(Quarterly!A226)*100+MONTH(Quarterly!A226)</f>
        <v>199501</v>
      </c>
      <c r="B166">
        <f>LN(Quarterly!E226/Quarterly!F226)</f>
        <v>-8.8511571077636353E-2</v>
      </c>
      <c r="D166">
        <f>Quarterly!H226</f>
        <v>108.932</v>
      </c>
      <c r="F166">
        <f>LN((Quarterly!K226+Quarterly!J226+Quarterly!D226)/Quarterly!E226)</f>
        <v>-0.25708384682041352</v>
      </c>
      <c r="H166">
        <f>LN((Quarterly!G226+Quarterly!I226)/Quarterly!E226)</f>
        <v>-1.4238629041033612</v>
      </c>
      <c r="J166">
        <f>LN(Quarterly!E226/D166)-LN(Quarterly!B226)</f>
        <v>-0.44783879333372845</v>
      </c>
      <c r="L166">
        <f>LN((Quarterly!J226+Quarterly!K226)/Quarterly!E226)</f>
        <v>-0.53312784422499027</v>
      </c>
      <c r="N166">
        <f>LN((Quarterly!D226)/Quarterly!E226)</f>
        <v>-1.6791278622903105</v>
      </c>
    </row>
    <row r="167" spans="1:14">
      <c r="A167">
        <f>YEAR(Quarterly!A227)*100+MONTH(Quarterly!A227)</f>
        <v>199504</v>
      </c>
      <c r="B167">
        <f>LN(Quarterly!E227/Quarterly!F227)</f>
        <v>-8.4911217890118754E-2</v>
      </c>
      <c r="D167">
        <f>Quarterly!H227</f>
        <v>108.994</v>
      </c>
      <c r="F167">
        <f>LN((Quarterly!K227+Quarterly!J227+Quarterly!D227)/Quarterly!E227)</f>
        <v>-0.24963372619231777</v>
      </c>
      <c r="H167">
        <f>LN((Quarterly!G227+Quarterly!I227)/Quarterly!E227)</f>
        <v>-1.4418451329086264</v>
      </c>
      <c r="J167">
        <f>LN(Quarterly!E227/D167)-LN(Quarterly!B227)</f>
        <v>-0.44871108737322984</v>
      </c>
      <c r="L167">
        <f>LN((Quarterly!J227+Quarterly!K227)/Quarterly!E227)</f>
        <v>-0.52422985939131317</v>
      </c>
      <c r="N167">
        <f>LN((Quarterly!D227)/Quarterly!E227)</f>
        <v>-1.6762458387474706</v>
      </c>
    </row>
    <row r="168" spans="1:14">
      <c r="A168">
        <f>YEAR(Quarterly!A228)*100+MONTH(Quarterly!A228)</f>
        <v>199507</v>
      </c>
      <c r="B168">
        <f>LN(Quarterly!E228/Quarterly!F228)</f>
        <v>-8.0243189970116327E-2</v>
      </c>
      <c r="D168">
        <f>Quarterly!H228</f>
        <v>110.122</v>
      </c>
      <c r="F168">
        <f>LN((Quarterly!K228+Quarterly!J228+Quarterly!D228)/Quarterly!E228)</f>
        <v>-0.25391657652029154</v>
      </c>
      <c r="H168">
        <f>LN((Quarterly!G228+Quarterly!I228)/Quarterly!E228)</f>
        <v>-1.4492258356456063</v>
      </c>
      <c r="J168">
        <f>LN(Quarterly!E228/D168)-LN(Quarterly!B228)</f>
        <v>-0.45236945100961456</v>
      </c>
      <c r="L168">
        <f>LN((Quarterly!J228+Quarterly!K228)/Quarterly!E228)</f>
        <v>-0.52590991567021006</v>
      </c>
      <c r="N168">
        <f>LN((Quarterly!D228)/Quarterly!E228)</f>
        <v>-1.6888103299634913</v>
      </c>
    </row>
    <row r="169" spans="1:14">
      <c r="A169">
        <f>YEAR(Quarterly!A229)*100+MONTH(Quarterly!A229)</f>
        <v>199510</v>
      </c>
      <c r="B169">
        <f>LN(Quarterly!E229/Quarterly!F229)</f>
        <v>-7.5440739798567844E-2</v>
      </c>
      <c r="D169">
        <f>Quarterly!H229</f>
        <v>110.23</v>
      </c>
      <c r="F169">
        <f>LN((Quarterly!K229+Quarterly!J229+Quarterly!D229)/Quarterly!E229)</f>
        <v>-0.25873112489466749</v>
      </c>
      <c r="H169">
        <f>LN((Quarterly!G229+Quarterly!I229)/Quarterly!E229)</f>
        <v>-1.4384240934506938</v>
      </c>
      <c r="J169">
        <f>LN(Quarterly!E229/D169)-LN(Quarterly!B229)</f>
        <v>-0.45022998119067115</v>
      </c>
      <c r="L169">
        <f>LN((Quarterly!J229+Quarterly!K229)/Quarterly!E229)</f>
        <v>-0.5277397713718841</v>
      </c>
      <c r="N169">
        <f>LN((Quarterly!D229)/Quarterly!E229)</f>
        <v>-1.7032337857403954</v>
      </c>
    </row>
    <row r="170" spans="1:14">
      <c r="A170">
        <f>YEAR(Quarterly!A230)*100+MONTH(Quarterly!A230)</f>
        <v>199601</v>
      </c>
      <c r="B170">
        <f>LN(Quarterly!E230/Quarterly!F230)</f>
        <v>-6.9055600421021601E-2</v>
      </c>
      <c r="D170">
        <f>Quarterly!H230</f>
        <v>110.05500000000001</v>
      </c>
      <c r="F170">
        <f>LN((Quarterly!K230+Quarterly!J230+Quarterly!D230)/Quarterly!E230)</f>
        <v>-0.25597217728419563</v>
      </c>
      <c r="H170">
        <f>LN((Quarterly!G230+Quarterly!I230)/Quarterly!E230)</f>
        <v>-1.4401444582926919</v>
      </c>
      <c r="J170">
        <f>LN(Quarterly!E230/D170)-LN(Quarterly!B230)</f>
        <v>-0.44522638964363637</v>
      </c>
      <c r="L170">
        <f>LN((Quarterly!J230+Quarterly!K230)/Quarterly!E230)</f>
        <v>-0.52574910437111377</v>
      </c>
      <c r="N170">
        <f>LN((Quarterly!D230)/Quarterly!E230)</f>
        <v>-1.6979898524096906</v>
      </c>
    </row>
    <row r="171" spans="1:14">
      <c r="A171">
        <f>YEAR(Quarterly!A231)*100+MONTH(Quarterly!A231)</f>
        <v>199604</v>
      </c>
      <c r="B171">
        <f>LN(Quarterly!E231/Quarterly!F231)</f>
        <v>-6.5508991749763115E-2</v>
      </c>
      <c r="D171">
        <f>Quarterly!H231</f>
        <v>110.96599999999999</v>
      </c>
      <c r="F171">
        <f>LN((Quarterly!K231+Quarterly!J231+Quarterly!D231)/Quarterly!E231)</f>
        <v>-0.26046036089122543</v>
      </c>
      <c r="H171">
        <f>LN((Quarterly!G231+Quarterly!I231)/Quarterly!E231)</f>
        <v>-1.4197410705129339</v>
      </c>
      <c r="J171">
        <f>LN(Quarterly!E231/D171)-LN(Quarterly!B231)</f>
        <v>-0.44315487936067566</v>
      </c>
      <c r="L171">
        <f>LN((Quarterly!J231+Quarterly!K231)/Quarterly!E231)</f>
        <v>-0.5294857308779215</v>
      </c>
      <c r="N171">
        <f>LN((Quarterly!D231)/Quarterly!E231)</f>
        <v>-1.7049088437843976</v>
      </c>
    </row>
    <row r="172" spans="1:14">
      <c r="A172">
        <f>YEAR(Quarterly!A232)*100+MONTH(Quarterly!A232)</f>
        <v>199607</v>
      </c>
      <c r="B172">
        <f>LN(Quarterly!E232/Quarterly!F232)</f>
        <v>-6.2400955251240078E-2</v>
      </c>
      <c r="D172">
        <f>Quarterly!H232</f>
        <v>111.833</v>
      </c>
      <c r="F172">
        <f>LN((Quarterly!K232+Quarterly!J232+Quarterly!D232)/Quarterly!E232)</f>
        <v>-0.26291360044602591</v>
      </c>
      <c r="H172">
        <f>LN((Quarterly!G232+Quarterly!I232)/Quarterly!E232)</f>
        <v>-1.4022610761052299</v>
      </c>
      <c r="J172">
        <f>LN(Quarterly!E232/D172)-LN(Quarterly!B232)</f>
        <v>-0.44690209649685908</v>
      </c>
      <c r="L172">
        <f>LN((Quarterly!J232+Quarterly!K232)/Quarterly!E232)</f>
        <v>-0.52980227207132002</v>
      </c>
      <c r="N172">
        <f>LN((Quarterly!D232)/Quarterly!E232)</f>
        <v>-1.7143154652325499</v>
      </c>
    </row>
    <row r="173" spans="1:14">
      <c r="A173">
        <f>YEAR(Quarterly!A233)*100+MONTH(Quarterly!A233)</f>
        <v>199610</v>
      </c>
      <c r="B173">
        <f>LN(Quarterly!E233/Quarterly!F233)</f>
        <v>-5.7106498421403543E-2</v>
      </c>
      <c r="D173">
        <f>Quarterly!H233</f>
        <v>113.21299999999999</v>
      </c>
      <c r="F173">
        <f>LN((Quarterly!K233+Quarterly!J233+Quarterly!D233)/Quarterly!E233)</f>
        <v>-0.26500887631682429</v>
      </c>
      <c r="H173">
        <f>LN((Quarterly!G233+Quarterly!I233)/Quarterly!E233)</f>
        <v>-1.4118673171010181</v>
      </c>
      <c r="J173">
        <f>LN(Quarterly!E233/D173)-LN(Quarterly!B233)</f>
        <v>-0.44640601681178538</v>
      </c>
      <c r="L173">
        <f>LN((Quarterly!J233+Quarterly!K233)/Quarterly!E233)</f>
        <v>-0.53197158581076676</v>
      </c>
      <c r="N173">
        <f>LN((Quarterly!D233)/Quarterly!E233)</f>
        <v>-1.7161687425196808</v>
      </c>
    </row>
    <row r="174" spans="1:14">
      <c r="A174">
        <f>YEAR(Quarterly!A234)*100+MONTH(Quarterly!A234)</f>
        <v>199701</v>
      </c>
      <c r="B174">
        <f>LN(Quarterly!E234/Quarterly!F234)</f>
        <v>-5.0732172951779363E-2</v>
      </c>
      <c r="D174">
        <f>Quarterly!H234</f>
        <v>114.48699999999999</v>
      </c>
      <c r="F174">
        <f>LN((Quarterly!K234+Quarterly!J234+Quarterly!D234)/Quarterly!E234)</f>
        <v>-0.26600543403379395</v>
      </c>
      <c r="H174">
        <f>LN((Quarterly!G234+Quarterly!I234)/Quarterly!E234)</f>
        <v>-1.4013195404084509</v>
      </c>
      <c r="J174">
        <f>LN(Quarterly!E234/D174)-LN(Quarterly!B234)</f>
        <v>-0.44958838300692783</v>
      </c>
      <c r="L174">
        <f>LN((Quarterly!J234+Quarterly!K234)/Quarterly!E234)</f>
        <v>-0.53205893704868168</v>
      </c>
      <c r="N174">
        <f>LN((Quarterly!D234)/Quarterly!E234)</f>
        <v>-1.7201424218285313</v>
      </c>
    </row>
    <row r="175" spans="1:14">
      <c r="A175">
        <f>YEAR(Quarterly!A235)*100+MONTH(Quarterly!A235)</f>
        <v>199704</v>
      </c>
      <c r="B175">
        <f>LN(Quarterly!E235/Quarterly!F235)</f>
        <v>-4.91261376077234E-2</v>
      </c>
      <c r="D175">
        <f>Quarterly!H235</f>
        <v>115.121</v>
      </c>
      <c r="F175">
        <f>LN((Quarterly!K235+Quarterly!J235+Quarterly!D235)/Quarterly!E235)</f>
        <v>-0.27293947538130792</v>
      </c>
      <c r="H175">
        <f>LN((Quarterly!G235+Quarterly!I235)/Quarterly!E235)</f>
        <v>-1.3880412559740698</v>
      </c>
      <c r="J175">
        <f>LN(Quarterly!E235/D175)-LN(Quarterly!B235)</f>
        <v>-0.44621562616731847</v>
      </c>
      <c r="L175">
        <f>LN((Quarterly!J235+Quarterly!K235)/Quarterly!E235)</f>
        <v>-0.53939829356539748</v>
      </c>
      <c r="N175">
        <f>LN((Quarterly!D235)/Quarterly!E235)</f>
        <v>-1.72574786266449</v>
      </c>
    </row>
    <row r="176" spans="1:14">
      <c r="A176">
        <f>YEAR(Quarterly!A236)*100+MONTH(Quarterly!A236)</f>
        <v>199707</v>
      </c>
      <c r="B176">
        <f>LN(Quarterly!E236/Quarterly!F236)</f>
        <v>-4.5686270661329298E-2</v>
      </c>
      <c r="D176">
        <f>Quarterly!H236</f>
        <v>115.767</v>
      </c>
      <c r="F176">
        <f>LN((Quarterly!K236+Quarterly!J236+Quarterly!D236)/Quarterly!E236)</f>
        <v>-0.27574754422897374</v>
      </c>
      <c r="H176">
        <f>LN((Quarterly!G236+Quarterly!I236)/Quarterly!E236)</f>
        <v>-1.3748472274683519</v>
      </c>
      <c r="J176">
        <f>LN(Quarterly!E236/D176)-LN(Quarterly!B236)</f>
        <v>-0.44580981135845832</v>
      </c>
      <c r="L176">
        <f>LN((Quarterly!J236+Quarterly!K236)/Quarterly!E236)</f>
        <v>-0.53894366719326214</v>
      </c>
      <c r="N176">
        <f>LN((Quarterly!D236)/Quarterly!E236)</f>
        <v>-1.7393167384623534</v>
      </c>
    </row>
    <row r="177" spans="1:14">
      <c r="A177">
        <f>YEAR(Quarterly!A237)*100+MONTH(Quarterly!A237)</f>
        <v>199710</v>
      </c>
      <c r="B177">
        <f>LN(Quarterly!E237/Quarterly!F237)</f>
        <v>-4.2435273654522619E-2</v>
      </c>
      <c r="D177">
        <f>Quarterly!H237</f>
        <v>116.34</v>
      </c>
      <c r="F177">
        <f>LN((Quarterly!K237+Quarterly!J237+Quarterly!D237)/Quarterly!E237)</f>
        <v>-0.27515346149119996</v>
      </c>
      <c r="H177">
        <f>LN((Quarterly!G237+Quarterly!I237)/Quarterly!E237)</f>
        <v>-1.3697635110121089</v>
      </c>
      <c r="J177">
        <f>LN(Quarterly!E237/D177)-LN(Quarterly!B237)</f>
        <v>-0.45730852808721156</v>
      </c>
      <c r="L177">
        <f>LN((Quarterly!J237+Quarterly!K237)/Quarterly!E237)</f>
        <v>-0.53679986756970843</v>
      </c>
      <c r="N177">
        <f>LN((Quarterly!D237)/Quarterly!E237)</f>
        <v>-1.7438871201833179</v>
      </c>
    </row>
    <row r="178" spans="1:14">
      <c r="A178">
        <f>YEAR(Quarterly!A238)*100+MONTH(Quarterly!A238)</f>
        <v>199801</v>
      </c>
      <c r="B178">
        <f>LN(Quarterly!E238/Quarterly!F238)</f>
        <v>-3.9894941207040097E-2</v>
      </c>
      <c r="D178">
        <f>Quarterly!H238</f>
        <v>117.008</v>
      </c>
      <c r="F178">
        <f>LN((Quarterly!K238+Quarterly!J238+Quarterly!D238)/Quarterly!E238)</f>
        <v>-0.27865850179347906</v>
      </c>
      <c r="H178">
        <f>LN((Quarterly!G238+Quarterly!I238)/Quarterly!E238)</f>
        <v>-1.3538791561919719</v>
      </c>
      <c r="J178">
        <f>LN(Quarterly!E238/D178)-LN(Quarterly!B238)</f>
        <v>-0.46818854125171239</v>
      </c>
      <c r="L178">
        <f>LN((Quarterly!J238+Quarterly!K238)/Quarterly!E238)</f>
        <v>-0.53650571526333968</v>
      </c>
      <c r="N178">
        <f>LN((Quarterly!D238)/Quarterly!E238)</f>
        <v>-1.7602014909988433</v>
      </c>
    </row>
    <row r="179" spans="1:14">
      <c r="A179">
        <f>YEAR(Quarterly!A239)*100+MONTH(Quarterly!A239)</f>
        <v>199804</v>
      </c>
      <c r="B179">
        <f>LN(Quarterly!E239/Quarterly!F239)</f>
        <v>-3.8228796905369213E-2</v>
      </c>
      <c r="D179">
        <f>Quarterly!H239</f>
        <v>117.509</v>
      </c>
      <c r="F179">
        <f>LN((Quarterly!K239+Quarterly!J239+Quarterly!D239)/Quarterly!E239)</f>
        <v>-0.27050900984107329</v>
      </c>
      <c r="H179">
        <f>LN((Quarterly!G239+Quarterly!I239)/Quarterly!E239)</f>
        <v>-1.3634907125003235</v>
      </c>
      <c r="J179">
        <f>LN(Quarterly!E239/D179)-LN(Quarterly!B239)</f>
        <v>-0.47785511005626979</v>
      </c>
      <c r="L179">
        <f>LN((Quarterly!J239+Quarterly!K239)/Quarterly!E239)</f>
        <v>-0.5303303017136648</v>
      </c>
      <c r="N179">
        <f>LN((Quarterly!D239)/Quarterly!E239)</f>
        <v>-1.7453696637041611</v>
      </c>
    </row>
    <row r="180" spans="1:14">
      <c r="A180">
        <f>YEAR(Quarterly!A240)*100+MONTH(Quarterly!A240)</f>
        <v>199807</v>
      </c>
      <c r="B180">
        <f>LN(Quarterly!E240/Quarterly!F240)</f>
        <v>-3.4591083884406945E-2</v>
      </c>
      <c r="D180">
        <f>Quarterly!H240</f>
        <v>117.696</v>
      </c>
      <c r="F180">
        <f>LN((Quarterly!K240+Quarterly!J240+Quarterly!D240)/Quarterly!E240)</f>
        <v>-0.27130105826677492</v>
      </c>
      <c r="H180">
        <f>LN((Quarterly!G240+Quarterly!I240)/Quarterly!E240)</f>
        <v>-1.3569990367826636</v>
      </c>
      <c r="J180">
        <f>LN(Quarterly!E240/D180)-LN(Quarterly!B240)</f>
        <v>-0.48073779276375461</v>
      </c>
      <c r="L180">
        <f>LN((Quarterly!J240+Quarterly!K240)/Quarterly!E240)</f>
        <v>-0.53082054442278204</v>
      </c>
      <c r="N180">
        <f>LN((Quarterly!D240)/Quarterly!E240)</f>
        <v>-1.7471795975694373</v>
      </c>
    </row>
    <row r="181" spans="1:14">
      <c r="A181">
        <f>YEAR(Quarterly!A241)*100+MONTH(Quarterly!A241)</f>
        <v>199810</v>
      </c>
      <c r="B181">
        <f>LN(Quarterly!E241/Quarterly!F241)</f>
        <v>-3.114790346955509E-2</v>
      </c>
      <c r="D181">
        <f>Quarterly!H241</f>
        <v>119.32599999999999</v>
      </c>
      <c r="F181">
        <f>LN((Quarterly!K241+Quarterly!J241+Quarterly!D241)/Quarterly!E241)</f>
        <v>-0.27734899161160159</v>
      </c>
      <c r="H181">
        <f>LN((Quarterly!G241+Quarterly!I241)/Quarterly!E241)</f>
        <v>-1.34073122794985</v>
      </c>
      <c r="J181">
        <f>LN(Quarterly!E241/D181)-LN(Quarterly!B241)</f>
        <v>-0.48109210778805256</v>
      </c>
      <c r="L181">
        <f>LN((Quarterly!J241+Quarterly!K241)/Quarterly!E241)</f>
        <v>-0.53728440902844254</v>
      </c>
      <c r="N181">
        <f>LN((Quarterly!D241)/Quarterly!E241)</f>
        <v>-1.751825089589512</v>
      </c>
    </row>
    <row r="182" spans="1:14">
      <c r="A182">
        <f>YEAR(Quarterly!A242)*100+MONTH(Quarterly!A242)</f>
        <v>199901</v>
      </c>
      <c r="B182">
        <f>LN(Quarterly!E242/Quarterly!F242)</f>
        <v>-2.7084280074204076E-2</v>
      </c>
      <c r="D182">
        <f>Quarterly!H242</f>
        <v>119.361</v>
      </c>
      <c r="F182">
        <f>LN((Quarterly!K242+Quarterly!J242+Quarterly!D242)/Quarterly!E242)</f>
        <v>-0.2742215035288918</v>
      </c>
      <c r="H182">
        <f>LN((Quarterly!G242+Quarterly!I242)/Quarterly!E242)</f>
        <v>-1.3366988431419009</v>
      </c>
      <c r="J182">
        <f>LN(Quarterly!E242/D182)-LN(Quarterly!B242)</f>
        <v>-0.48720637251892018</v>
      </c>
      <c r="L182">
        <f>LN((Quarterly!J242+Quarterly!K242)/Quarterly!E242)</f>
        <v>-0.53378213955662879</v>
      </c>
      <c r="N182">
        <f>LN((Quarterly!D242)/Quarterly!E242)</f>
        <v>-1.7499611795510188</v>
      </c>
    </row>
    <row r="183" spans="1:14">
      <c r="A183">
        <f>YEAR(Quarterly!A243)*100+MONTH(Quarterly!A243)</f>
        <v>199904</v>
      </c>
      <c r="B183">
        <f>LN(Quarterly!E243/Quarterly!F243)</f>
        <v>-2.3535825844666555E-2</v>
      </c>
      <c r="D183">
        <f>Quarterly!H243</f>
        <v>120.187</v>
      </c>
      <c r="F183">
        <f>LN((Quarterly!K243+Quarterly!J243+Quarterly!D243)/Quarterly!E243)</f>
        <v>-0.26792026850049017</v>
      </c>
      <c r="H183">
        <f>LN((Quarterly!G243+Quarterly!I243)/Quarterly!E243)</f>
        <v>-1.3374216698780284</v>
      </c>
      <c r="J183">
        <f>LN(Quarterly!E243/D183)-LN(Quarterly!B243)</f>
        <v>-0.48631924869112364</v>
      </c>
      <c r="L183">
        <f>LN((Quarterly!J243+Quarterly!K243)/Quarterly!E243)</f>
        <v>-0.52650990776174</v>
      </c>
      <c r="N183">
        <f>LN((Quarterly!D243)/Quarterly!E243)</f>
        <v>-1.746943325502925</v>
      </c>
    </row>
    <row r="184" spans="1:14">
      <c r="A184">
        <f>YEAR(Quarterly!A244)*100+MONTH(Quarterly!A244)</f>
        <v>199907</v>
      </c>
      <c r="B184">
        <f>LN(Quarterly!E244/Quarterly!F244)</f>
        <v>-2.0062284080208843E-2</v>
      </c>
      <c r="D184">
        <f>Quarterly!H244</f>
        <v>120.997</v>
      </c>
      <c r="F184">
        <f>LN((Quarterly!K244+Quarterly!J244+Quarterly!D244)/Quarterly!E244)</f>
        <v>-0.26608837509905697</v>
      </c>
      <c r="H184">
        <f>LN((Quarterly!G244+Quarterly!I244)/Quarterly!E244)</f>
        <v>-1.3308565560188723</v>
      </c>
      <c r="J184">
        <f>LN(Quarterly!E244/D184)-LN(Quarterly!B244)</f>
        <v>-0.48658575845589525</v>
      </c>
      <c r="L184">
        <f>LN((Quarterly!J244+Quarterly!K244)/Quarterly!E244)</f>
        <v>-0.52591718808193066</v>
      </c>
      <c r="N184">
        <f>LN((Quarterly!D244)/Quarterly!E244)</f>
        <v>-1.7409236800276364</v>
      </c>
    </row>
    <row r="185" spans="1:14">
      <c r="A185">
        <f>YEAR(Quarterly!A245)*100+MONTH(Quarterly!A245)</f>
        <v>199910</v>
      </c>
      <c r="B185">
        <f>LN(Quarterly!E245/Quarterly!F245)</f>
        <v>-1.5798593048058363E-2</v>
      </c>
      <c r="D185">
        <f>Quarterly!H245</f>
        <v>121.38200000000001</v>
      </c>
      <c r="F185">
        <f>LN((Quarterly!K245+Quarterly!J245+Quarterly!D245)/Quarterly!E245)</f>
        <v>-0.26615314444084515</v>
      </c>
      <c r="H185">
        <f>LN((Quarterly!G245+Quarterly!I245)/Quarterly!E245)</f>
        <v>-1.328369394158605</v>
      </c>
      <c r="J185">
        <f>LN(Quarterly!E245/D185)-LN(Quarterly!B245)</f>
        <v>-0.48803763107408038</v>
      </c>
      <c r="L185">
        <f>LN((Quarterly!J245+Quarterly!K245)/Quarterly!E245)</f>
        <v>-0.52706404471771739</v>
      </c>
      <c r="N185">
        <f>LN((Quarterly!D245)/Quarterly!E245)</f>
        <v>-1.7373500726982445</v>
      </c>
    </row>
    <row r="186" spans="1:14">
      <c r="A186">
        <f>YEAR(Quarterly!A246)*100+MONTH(Quarterly!A246)</f>
        <v>200001</v>
      </c>
      <c r="B186">
        <f>LN(Quarterly!E246/Quarterly!F246)</f>
        <v>-6.8544530990537538E-3</v>
      </c>
      <c r="D186">
        <f>Quarterly!H246</f>
        <v>121.879</v>
      </c>
      <c r="F186">
        <f>LN((Quarterly!K246+Quarterly!J246+Quarterly!D246)/Quarterly!E246)</f>
        <v>-0.25975276888302756</v>
      </c>
      <c r="H186">
        <f>LN((Quarterly!G246+Quarterly!I246)/Quarterly!E246)</f>
        <v>-1.3290413341150265</v>
      </c>
      <c r="J186">
        <f>LN(Quarterly!E246/D186)-LN(Quarterly!B246)</f>
        <v>-0.51534320050626459</v>
      </c>
      <c r="L186">
        <f>LN((Quarterly!J246+Quarterly!K246)/Quarterly!E246)</f>
        <v>-0.51788449295329431</v>
      </c>
      <c r="N186">
        <f>LN((Quarterly!D246)/Quarterly!E246)</f>
        <v>-1.7403291040432232</v>
      </c>
    </row>
    <row r="187" spans="1:14">
      <c r="A187">
        <f>YEAR(Quarterly!A247)*100+MONTH(Quarterly!A247)</f>
        <v>200004</v>
      </c>
      <c r="B187">
        <f>LN(Quarterly!E247/Quarterly!F247)</f>
        <v>-2.5512080215186741E-3</v>
      </c>
      <c r="D187">
        <f>Quarterly!H247</f>
        <v>121.931</v>
      </c>
      <c r="F187">
        <f>LN((Quarterly!K247+Quarterly!J247+Quarterly!D247)/Quarterly!E247)</f>
        <v>-0.26264222792370456</v>
      </c>
      <c r="H187">
        <f>LN((Quarterly!G247+Quarterly!I247)/Quarterly!E247)</f>
        <v>-1.315481534453163</v>
      </c>
      <c r="J187">
        <f>LN(Quarterly!E247/D187)-LN(Quarterly!B247)</f>
        <v>-0.4985344948102437</v>
      </c>
      <c r="L187">
        <f>LN((Quarterly!J247+Quarterly!K247)/Quarterly!E247)</f>
        <v>-0.52102048370631437</v>
      </c>
      <c r="N187">
        <f>LN((Quarterly!D247)/Quarterly!E247)</f>
        <v>-1.7423819232813924</v>
      </c>
    </row>
    <row r="188" spans="1:14">
      <c r="A188">
        <f>YEAR(Quarterly!A248)*100+MONTH(Quarterly!A248)</f>
        <v>200007</v>
      </c>
      <c r="B188">
        <f>LN(Quarterly!E248/Quarterly!F248)</f>
        <v>2.5886997980251298E-3</v>
      </c>
      <c r="D188">
        <f>Quarterly!H248</f>
        <v>121.907</v>
      </c>
      <c r="F188">
        <f>LN((Quarterly!K248+Quarterly!J248+Quarterly!D248)/Quarterly!E248)</f>
        <v>-0.25367980355448494</v>
      </c>
      <c r="H188">
        <f>LN((Quarterly!G248+Quarterly!I248)/Quarterly!E248)</f>
        <v>-1.3292339704236227</v>
      </c>
      <c r="J188">
        <f>LN(Quarterly!E248/D188)-LN(Quarterly!B248)</f>
        <v>-0.51394375734088449</v>
      </c>
      <c r="L188">
        <f>LN((Quarterly!J248+Quarterly!K248)/Quarterly!E248)</f>
        <v>-0.50994047063077053</v>
      </c>
      <c r="N188">
        <f>LN((Quarterly!D248)/Quarterly!E248)</f>
        <v>-1.7406355243107794</v>
      </c>
    </row>
    <row r="189" spans="1:14">
      <c r="A189">
        <f>YEAR(Quarterly!A249)*100+MONTH(Quarterly!A249)</f>
        <v>200010</v>
      </c>
      <c r="B189">
        <f>LN(Quarterly!E249/Quarterly!F249)</f>
        <v>6.6377786896774831E-3</v>
      </c>
      <c r="D189">
        <f>Quarterly!H249</f>
        <v>121.41200000000001</v>
      </c>
      <c r="F189">
        <f>LN((Quarterly!K249+Quarterly!J249+Quarterly!D249)/Quarterly!E249)</f>
        <v>-0.2492483962687847</v>
      </c>
      <c r="H189">
        <f>LN((Quarterly!G249+Quarterly!I249)/Quarterly!E249)</f>
        <v>-1.3424997757868364</v>
      </c>
      <c r="J189">
        <f>LN(Quarterly!E249/D189)-LN(Quarterly!B249)</f>
        <v>-0.50633148752228507</v>
      </c>
      <c r="L189">
        <f>LN((Quarterly!J249+Quarterly!K249)/Quarterly!E249)</f>
        <v>-0.50437644360918377</v>
      </c>
      <c r="N189">
        <f>LN((Quarterly!D249)/Quarterly!E249)</f>
        <v>-1.7400915062495712</v>
      </c>
    </row>
    <row r="190" spans="1:14">
      <c r="A190">
        <f>YEAR(Quarterly!A250)*100+MONTH(Quarterly!A250)</f>
        <v>200101</v>
      </c>
      <c r="B190">
        <f>LN(Quarterly!E250/Quarterly!F250)</f>
        <v>1.4668146851471831E-2</v>
      </c>
      <c r="D190">
        <f>Quarterly!H250</f>
        <v>121.205</v>
      </c>
      <c r="F190">
        <f>LN((Quarterly!K250+Quarterly!J250+Quarterly!D250)/Quarterly!E250)</f>
        <v>-0.2420559897043992</v>
      </c>
      <c r="H190">
        <f>LN((Quarterly!G250+Quarterly!I250)/Quarterly!E250)</f>
        <v>-1.3696595538779825</v>
      </c>
      <c r="J190">
        <f>LN(Quarterly!E250/D190)-LN(Quarterly!B250)</f>
        <v>-0.51423971875679886</v>
      </c>
      <c r="L190">
        <f>LN((Quarterly!J250+Quarterly!K250)/Quarterly!E250)</f>
        <v>-0.49911972153491396</v>
      </c>
      <c r="N190">
        <f>LN((Quarterly!D250)/Quarterly!E250)</f>
        <v>-1.7262672045751741</v>
      </c>
    </row>
    <row r="191" spans="1:14">
      <c r="A191">
        <f>YEAR(Quarterly!A251)*100+MONTH(Quarterly!A251)</f>
        <v>200104</v>
      </c>
      <c r="B191">
        <f>LN(Quarterly!E251/Quarterly!F251)</f>
        <v>2.226107434119947E-2</v>
      </c>
      <c r="D191">
        <f>Quarterly!H251</f>
        <v>119.92700000000001</v>
      </c>
      <c r="F191">
        <f>LN((Quarterly!K251+Quarterly!J251+Quarterly!D251)/Quarterly!E251)</f>
        <v>-0.23867990190444077</v>
      </c>
      <c r="H191">
        <f>LN((Quarterly!G251+Quarterly!I251)/Quarterly!E251)</f>
        <v>-1.3941542524149302</v>
      </c>
      <c r="J191">
        <f>LN(Quarterly!E251/D191)-LN(Quarterly!B251)</f>
        <v>-0.49883485796176519</v>
      </c>
      <c r="L191">
        <f>LN((Quarterly!J251+Quarterly!K251)/Quarterly!E251)</f>
        <v>-0.4984854612523118</v>
      </c>
      <c r="N191">
        <f>LN((Quarterly!D251)/Quarterly!E251)</f>
        <v>-1.7135935829123787</v>
      </c>
    </row>
    <row r="192" spans="1:14">
      <c r="A192">
        <f>YEAR(Quarterly!A252)*100+MONTH(Quarterly!A252)</f>
        <v>200107</v>
      </c>
      <c r="B192">
        <f>LN(Quarterly!E252/Quarterly!F252)</f>
        <v>2.6397402824725056E-2</v>
      </c>
      <c r="D192">
        <f>Quarterly!H252</f>
        <v>118.51600000000001</v>
      </c>
      <c r="F192">
        <f>LN((Quarterly!K252+Quarterly!J252+Quarterly!D252)/Quarterly!E252)</f>
        <v>-0.23420339128921594</v>
      </c>
      <c r="H192">
        <f>LN((Quarterly!G252+Quarterly!I252)/Quarterly!E252)</f>
        <v>-1.4085125091357054</v>
      </c>
      <c r="J192">
        <f>LN(Quarterly!E252/D192)-LN(Quarterly!B252)</f>
        <v>-0.49182271333882355</v>
      </c>
      <c r="L192">
        <f>LN((Quarterly!J252+Quarterly!K252)/Quarterly!E252)</f>
        <v>-0.49253658408173584</v>
      </c>
      <c r="N192">
        <f>LN((Quarterly!D252)/Quarterly!E252)</f>
        <v>-1.7140959465278367</v>
      </c>
    </row>
    <row r="193" spans="1:14">
      <c r="A193">
        <f>YEAR(Quarterly!A253)*100+MONTH(Quarterly!A253)</f>
        <v>200110</v>
      </c>
      <c r="B193">
        <f>LN(Quarterly!E253/Quarterly!F253)</f>
        <v>3.1415053997732291E-2</v>
      </c>
      <c r="D193">
        <f>Quarterly!H253</f>
        <v>117.142</v>
      </c>
      <c r="F193">
        <f>LN((Quarterly!K253+Quarterly!J253+Quarterly!D253)/Quarterly!E253)</f>
        <v>-0.2301771177972089</v>
      </c>
      <c r="H193">
        <f>LN((Quarterly!G253+Quarterly!I253)/Quarterly!E253)</f>
        <v>-1.4271619906513342</v>
      </c>
      <c r="J193">
        <f>LN(Quarterly!E253/D193)-LN(Quarterly!B253)</f>
        <v>-0.47847784580424424</v>
      </c>
      <c r="L193">
        <f>LN((Quarterly!J253+Quarterly!K253)/Quarterly!E253)</f>
        <v>-0.49150175643632688</v>
      </c>
      <c r="N193">
        <f>LN((Quarterly!D253)/Quarterly!E253)</f>
        <v>-1.6999874327550333</v>
      </c>
    </row>
    <row r="194" spans="1:14">
      <c r="A194">
        <f>YEAR(Quarterly!A254)*100+MONTH(Quarterly!A254)</f>
        <v>200201</v>
      </c>
      <c r="B194">
        <f>LN(Quarterly!E254/Quarterly!F254)</f>
        <v>3.5061181919352424E-2</v>
      </c>
      <c r="D194">
        <f>Quarterly!H254</f>
        <v>116.126</v>
      </c>
      <c r="F194">
        <f>LN((Quarterly!K254+Quarterly!J254+Quarterly!D254)/Quarterly!E254)</f>
        <v>-0.22793810679339727</v>
      </c>
      <c r="H194">
        <f>LN((Quarterly!G254+Quarterly!I254)/Quarterly!E254)</f>
        <v>-1.427395427735312</v>
      </c>
      <c r="J194">
        <f>LN(Quarterly!E254/D194)-LN(Quarterly!B254)</f>
        <v>-0.47506457321046813</v>
      </c>
      <c r="L194">
        <f>LN((Quarterly!J254+Quarterly!K254)/Quarterly!E254)</f>
        <v>-0.49242809901555729</v>
      </c>
      <c r="N194">
        <f>LN((Quarterly!D254)/Quarterly!E254)</f>
        <v>-1.6872218753761725</v>
      </c>
    </row>
    <row r="195" spans="1:14">
      <c r="A195">
        <f>YEAR(Quarterly!A255)*100+MONTH(Quarterly!A255)</f>
        <v>200204</v>
      </c>
      <c r="B195">
        <f>LN(Quarterly!E255/Quarterly!F255)</f>
        <v>3.8623312364262662E-2</v>
      </c>
      <c r="D195">
        <f>Quarterly!H255</f>
        <v>116.34</v>
      </c>
      <c r="F195">
        <f>LN((Quarterly!K255+Quarterly!J255+Quarterly!D255)/Quarterly!E255)</f>
        <v>-0.22181131041289756</v>
      </c>
      <c r="H195">
        <f>LN((Quarterly!G255+Quarterly!I255)/Quarterly!E255)</f>
        <v>-1.4319570479797048</v>
      </c>
      <c r="J195">
        <f>LN(Quarterly!E255/D195)-LN(Quarterly!B255)</f>
        <v>-0.47840731364727684</v>
      </c>
      <c r="L195">
        <f>LN((Quarterly!J255+Quarterly!K255)/Quarterly!E255)</f>
        <v>-0.48742182287364094</v>
      </c>
      <c r="N195">
        <f>LN((Quarterly!D255)/Quarterly!E255)</f>
        <v>-1.6774030356569627</v>
      </c>
    </row>
    <row r="196" spans="1:14">
      <c r="A196">
        <f>YEAR(Quarterly!A256)*100+MONTH(Quarterly!A256)</f>
        <v>200207</v>
      </c>
      <c r="B196">
        <f>LN(Quarterly!E256/Quarterly!F256)</f>
        <v>4.2370543943757881E-2</v>
      </c>
      <c r="D196">
        <f>Quarterly!H256</f>
        <v>115.988</v>
      </c>
      <c r="F196">
        <f>LN((Quarterly!K256+Quarterly!J256+Quarterly!D256)/Quarterly!E256)</f>
        <v>-0.22238629113542513</v>
      </c>
      <c r="H196">
        <f>LN((Quarterly!G256+Quarterly!I256)/Quarterly!E256)</f>
        <v>-1.4245770110579221</v>
      </c>
      <c r="J196">
        <f>LN(Quarterly!E256/D196)-LN(Quarterly!B256)</f>
        <v>-0.47084654265021353</v>
      </c>
      <c r="L196">
        <f>LN((Quarterly!J256+Quarterly!K256)/Quarterly!E256)</f>
        <v>-0.48889400677289108</v>
      </c>
      <c r="N196">
        <f>LN((Quarterly!D256)/Quarterly!E256)</f>
        <v>-1.6750345509186566</v>
      </c>
    </row>
    <row r="197" spans="1:14">
      <c r="A197">
        <f>YEAR(Quarterly!A257)*100+MONTH(Quarterly!A257)</f>
        <v>200210</v>
      </c>
      <c r="B197">
        <f>LN(Quarterly!E257/Quarterly!F257)</f>
        <v>4.789740250478082E-2</v>
      </c>
      <c r="D197">
        <f>Quarterly!H257</f>
        <v>116.133</v>
      </c>
      <c r="F197">
        <f>LN((Quarterly!K257+Quarterly!J257+Quarterly!D257)/Quarterly!E257)</f>
        <v>-0.21478474357815674</v>
      </c>
      <c r="H197">
        <f>LN((Quarterly!G257+Quarterly!I257)/Quarterly!E257)</f>
        <v>-1.435120405114573</v>
      </c>
      <c r="J197">
        <f>LN(Quarterly!E257/D197)-LN(Quarterly!B257)</f>
        <v>-0.46585681789989231</v>
      </c>
      <c r="L197">
        <f>LN((Quarterly!J257+Quarterly!K257)/Quarterly!E257)</f>
        <v>-0.4833773998515149</v>
      </c>
      <c r="N197">
        <f>LN((Quarterly!D257)/Quarterly!E257)</f>
        <v>-1.6606362954854144</v>
      </c>
    </row>
    <row r="198" spans="1:14">
      <c r="A198">
        <f>YEAR(Quarterly!A258)*100+MONTH(Quarterly!A258)</f>
        <v>200301</v>
      </c>
      <c r="B198">
        <f>LN(Quarterly!E258/Quarterly!F258)</f>
        <v>5.565990420918792E-2</v>
      </c>
      <c r="D198">
        <f>Quarterly!H258</f>
        <v>115.465</v>
      </c>
      <c r="F198">
        <f>LN((Quarterly!K258+Quarterly!J258+Quarterly!D258)/Quarterly!E258)</f>
        <v>-0.20893931376863198</v>
      </c>
      <c r="H198">
        <f>LN((Quarterly!G258+Quarterly!I258)/Quarterly!E258)</f>
        <v>-1.4473417482716608</v>
      </c>
      <c r="J198">
        <f>LN(Quarterly!E258/D198)-LN(Quarterly!B258)</f>
        <v>-0.46310659936666809</v>
      </c>
      <c r="L198">
        <f>LN((Quarterly!J258+Quarterly!K258)/Quarterly!E258)</f>
        <v>-0.47815211704932586</v>
      </c>
      <c r="N198">
        <f>LN((Quarterly!D258)/Quarterly!E258)</f>
        <v>-1.6527808451395514</v>
      </c>
    </row>
    <row r="199" spans="1:14">
      <c r="A199">
        <f>YEAR(Quarterly!A259)*100+MONTH(Quarterly!A259)</f>
        <v>200304</v>
      </c>
      <c r="B199">
        <f>LN(Quarterly!E259/Quarterly!F259)</f>
        <v>5.8855089606920326E-2</v>
      </c>
      <c r="D199">
        <f>Quarterly!H259</f>
        <v>115.13</v>
      </c>
      <c r="F199">
        <f>LN((Quarterly!K259+Quarterly!J259+Quarterly!D259)/Quarterly!E259)</f>
        <v>-0.21015791928534985</v>
      </c>
      <c r="H199">
        <f>LN((Quarterly!G259+Quarterly!I259)/Quarterly!E259)</f>
        <v>-1.4446688897700952</v>
      </c>
      <c r="J199">
        <f>LN(Quarterly!E259/D199)-LN(Quarterly!B259)</f>
        <v>-0.46446704490468438</v>
      </c>
      <c r="L199">
        <f>LN((Quarterly!J259+Quarterly!K259)/Quarterly!E259)</f>
        <v>-0.48172291238785042</v>
      </c>
      <c r="N199">
        <f>LN((Quarterly!D259)/Quarterly!E259)</f>
        <v>-1.6464232706517534</v>
      </c>
    </row>
    <row r="200" spans="1:14">
      <c r="A200">
        <f>YEAR(Quarterly!A260)*100+MONTH(Quarterly!A260)</f>
        <v>200307</v>
      </c>
      <c r="B200">
        <f>LN(Quarterly!E260/Quarterly!F260)</f>
        <v>6.4009061196333872E-2</v>
      </c>
      <c r="D200">
        <f>Quarterly!H260</f>
        <v>115.304</v>
      </c>
      <c r="F200">
        <f>LN((Quarterly!K260+Quarterly!J260+Quarterly!D260)/Quarterly!E260)</f>
        <v>-0.21667889323387526</v>
      </c>
      <c r="H200">
        <f>LN((Quarterly!G260+Quarterly!I260)/Quarterly!E260)</f>
        <v>-1.429285082141863</v>
      </c>
      <c r="J200">
        <f>LN(Quarterly!E260/D200)-LN(Quarterly!B260)</f>
        <v>-0.45588462122143447</v>
      </c>
      <c r="L200">
        <f>LN((Quarterly!J260+Quarterly!K260)/Quarterly!E260)</f>
        <v>-0.486096563941951</v>
      </c>
      <c r="N200">
        <f>LN((Quarterly!D260)/Quarterly!E260)</f>
        <v>-1.6598575685040504</v>
      </c>
    </row>
    <row r="201" spans="1:14">
      <c r="A201">
        <f>YEAR(Quarterly!A261)*100+MONTH(Quarterly!A261)</f>
        <v>200310</v>
      </c>
      <c r="B201">
        <f>LN(Quarterly!E261/Quarterly!F261)</f>
        <v>6.9430566339505423E-2</v>
      </c>
      <c r="D201">
        <f>Quarterly!H261</f>
        <v>115.863</v>
      </c>
      <c r="F201">
        <f>LN((Quarterly!K261+Quarterly!J261+Quarterly!D261)/Quarterly!E261)</f>
        <v>-0.21803163388577976</v>
      </c>
      <c r="H201">
        <f>LN((Quarterly!G261+Quarterly!I261)/Quarterly!E261)</f>
        <v>-1.424512680095845</v>
      </c>
      <c r="J201">
        <f>LN(Quarterly!E261/D201)-LN(Quarterly!B261)</f>
        <v>-0.4572808901920089</v>
      </c>
      <c r="L201">
        <f>LN((Quarterly!J261+Quarterly!K261)/Quarterly!E261)</f>
        <v>-0.48643631836779239</v>
      </c>
      <c r="N201">
        <f>LN((Quarterly!D261)/Quarterly!E261)</f>
        <v>-1.6644934853556044</v>
      </c>
    </row>
    <row r="202" spans="1:14">
      <c r="A202">
        <f>YEAR(Quarterly!A262)*100+MONTH(Quarterly!A262)</f>
        <v>200401</v>
      </c>
      <c r="B202">
        <f>LN(Quarterly!E262/Quarterly!F262)</f>
        <v>7.8574662695177988E-2</v>
      </c>
      <c r="D202">
        <f>Quarterly!H262</f>
        <v>116.34399999999999</v>
      </c>
      <c r="F202">
        <f>LN((Quarterly!K262+Quarterly!J262+Quarterly!D262)/Quarterly!E262)</f>
        <v>-0.21384927692539932</v>
      </c>
      <c r="H202">
        <f>LN((Quarterly!G262+Quarterly!I262)/Quarterly!E262)</f>
        <v>-1.4264297882309704</v>
      </c>
      <c r="J202">
        <f>LN(Quarterly!E262/D202)-LN(Quarterly!B262)</f>
        <v>-0.44470026268279295</v>
      </c>
      <c r="L202">
        <f>LN((Quarterly!J262+Quarterly!K262)/Quarterly!E262)</f>
        <v>-0.48241650482102699</v>
      </c>
      <c r="N202">
        <f>LN((Quarterly!D262)/Quarterly!E262)</f>
        <v>-1.6597833602188028</v>
      </c>
    </row>
    <row r="203" spans="1:14">
      <c r="A203">
        <f>YEAR(Quarterly!A263)*100+MONTH(Quarterly!A263)</f>
        <v>200404</v>
      </c>
      <c r="B203">
        <f>LN(Quarterly!E263/Quarterly!F263)</f>
        <v>8.7814403511083633E-2</v>
      </c>
      <c r="D203">
        <f>Quarterly!H263</f>
        <v>116.47</v>
      </c>
      <c r="F203">
        <f>LN((Quarterly!K263+Quarterly!J263+Quarterly!D263)/Quarterly!E263)</f>
        <v>-0.21513756360702185</v>
      </c>
      <c r="H203">
        <f>LN((Quarterly!G263+Quarterly!I263)/Quarterly!E263)</f>
        <v>-1.4044332998597508</v>
      </c>
      <c r="J203">
        <f>LN(Quarterly!E263/D203)-LN(Quarterly!B263)</f>
        <v>-0.44019729249418305</v>
      </c>
      <c r="L203">
        <f>LN((Quarterly!J263+Quarterly!K263)/Quarterly!E263)</f>
        <v>-0.48336868781376924</v>
      </c>
      <c r="N203">
        <f>LN((Quarterly!D263)/Quarterly!E263)</f>
        <v>-1.6621633567630505</v>
      </c>
    </row>
    <row r="204" spans="1:14">
      <c r="A204">
        <f>YEAR(Quarterly!A264)*100+MONTH(Quarterly!A264)</f>
        <v>200407</v>
      </c>
      <c r="B204">
        <f>LN(Quarterly!E264/Quarterly!F264)</f>
        <v>9.3432552509763525E-2</v>
      </c>
      <c r="D204">
        <f>Quarterly!H264</f>
        <v>117.265</v>
      </c>
      <c r="F204">
        <f>LN((Quarterly!K264+Quarterly!J264+Quarterly!D264)/Quarterly!E264)</f>
        <v>-0.21554477232778699</v>
      </c>
      <c r="H204">
        <f>LN((Quarterly!G264+Quarterly!I264)/Quarterly!E264)</f>
        <v>-1.3959336888428655</v>
      </c>
      <c r="J204">
        <f>LN(Quarterly!E264/D204)-LN(Quarterly!B264)</f>
        <v>-0.44586098376974803</v>
      </c>
      <c r="L204">
        <f>LN((Quarterly!J264+Quarterly!K264)/Quarterly!E264)</f>
        <v>-0.48423415654398089</v>
      </c>
      <c r="N204">
        <f>LN((Quarterly!D264)/Quarterly!E264)</f>
        <v>-1.6610824614432997</v>
      </c>
    </row>
    <row r="205" spans="1:14">
      <c r="A205">
        <f>YEAR(Quarterly!A265)*100+MONTH(Quarterly!A265)</f>
        <v>200410</v>
      </c>
      <c r="B205">
        <f>LN(Quarterly!E265/Quarterly!F265)</f>
        <v>0.10139226126989637</v>
      </c>
      <c r="D205">
        <f>Quarterly!H265</f>
        <v>117.86799999999999</v>
      </c>
      <c r="F205">
        <f>LN((Quarterly!K265+Quarterly!J265+Quarterly!D265)/Quarterly!E265)</f>
        <v>-0.2139172984900109</v>
      </c>
      <c r="H205">
        <f>LN((Quarterly!G265+Quarterly!I265)/Quarterly!E265)</f>
        <v>-1.3874751223874235</v>
      </c>
      <c r="J205">
        <f>LN(Quarterly!E265/D205)-LN(Quarterly!B265)</f>
        <v>-0.44962413597098294</v>
      </c>
      <c r="L205">
        <f>LN((Quarterly!J265+Quarterly!K265)/Quarterly!E265)</f>
        <v>-0.48058627278394955</v>
      </c>
      <c r="N205">
        <f>LN((Quarterly!D265)/Quarterly!E265)</f>
        <v>-1.6660377117220102</v>
      </c>
    </row>
    <row r="206" spans="1:14">
      <c r="A206">
        <f>YEAR(Quarterly!A266)*100+MONTH(Quarterly!A266)</f>
        <v>200501</v>
      </c>
      <c r="B206">
        <f>LN(Quarterly!E266/Quarterly!F266)</f>
        <v>0.11123089543441342</v>
      </c>
      <c r="D206">
        <f>Quarterly!H266</f>
        <v>118.001</v>
      </c>
      <c r="F206">
        <f>LN((Quarterly!K266+Quarterly!J266+Quarterly!D266)/Quarterly!E266)</f>
        <v>-0.2180988740838844</v>
      </c>
      <c r="H206">
        <f>LN((Quarterly!G266+Quarterly!I266)/Quarterly!E266)</f>
        <v>-1.3817798289959393</v>
      </c>
      <c r="J206">
        <f>LN(Quarterly!E266/D206)-LN(Quarterly!B266)</f>
        <v>-0.44043186536863654</v>
      </c>
      <c r="L206">
        <f>LN((Quarterly!J266+Quarterly!K266)/Quarterly!E266)</f>
        <v>-0.48630304608803593</v>
      </c>
      <c r="N206">
        <f>LN((Quarterly!D266)/Quarterly!E266)</f>
        <v>-1.6652122791522006</v>
      </c>
    </row>
    <row r="207" spans="1:14">
      <c r="A207">
        <f>YEAR(Quarterly!A267)*100+MONTH(Quarterly!A267)</f>
        <v>200504</v>
      </c>
      <c r="B207">
        <f>LN(Quarterly!E267/Quarterly!F267)</f>
        <v>0.11641120818665213</v>
      </c>
      <c r="D207">
        <f>Quarterly!H267</f>
        <v>118.77500000000001</v>
      </c>
      <c r="F207">
        <f>LN((Quarterly!K267+Quarterly!J267+Quarterly!D267)/Quarterly!E267)</f>
        <v>-0.21630583125511355</v>
      </c>
      <c r="H207">
        <f>LN((Quarterly!G267+Quarterly!I267)/Quarterly!E267)</f>
        <v>-1.3867417065390102</v>
      </c>
      <c r="J207">
        <f>LN(Quarterly!E267/D207)-LN(Quarterly!B267)</f>
        <v>-0.44008555042441699</v>
      </c>
      <c r="L207">
        <f>LN((Quarterly!J267+Quarterly!K267)/Quarterly!E267)</f>
        <v>-0.48421265973753658</v>
      </c>
      <c r="N207">
        <f>LN((Quarterly!D267)/Quarterly!E267)</f>
        <v>-1.6643864598181664</v>
      </c>
    </row>
    <row r="208" spans="1:14">
      <c r="A208">
        <f>YEAR(Quarterly!A268)*100+MONTH(Quarterly!A268)</f>
        <v>200507</v>
      </c>
      <c r="B208">
        <f>LN(Quarterly!E268/Quarterly!F268)</f>
        <v>0.12635136622459758</v>
      </c>
      <c r="D208">
        <f>Quarterly!H268</f>
        <v>119.077</v>
      </c>
      <c r="F208">
        <f>LN((Quarterly!K268+Quarterly!J268+Quarterly!D268)/Quarterly!E268)</f>
        <v>-0.21225253911521894</v>
      </c>
      <c r="H208">
        <f>LN((Quarterly!G268+Quarterly!I268)/Quarterly!E268)</f>
        <v>-1.3900179269368116</v>
      </c>
      <c r="J208">
        <f>LN(Quarterly!E268/D208)-LN(Quarterly!B268)</f>
        <v>-0.43820539452890461</v>
      </c>
      <c r="L208">
        <f>LN((Quarterly!J268+Quarterly!K268)/Quarterly!E268)</f>
        <v>-0.48077751138751484</v>
      </c>
      <c r="N208">
        <f>LN((Quarterly!D268)/Quarterly!E268)</f>
        <v>-1.6583237887016147</v>
      </c>
    </row>
    <row r="209" spans="1:14">
      <c r="A209">
        <f>YEAR(Quarterly!A269)*100+MONTH(Quarterly!A269)</f>
        <v>200510</v>
      </c>
      <c r="B209">
        <f>LN(Quarterly!E269/Quarterly!F269)</f>
        <v>0.13562578594981009</v>
      </c>
      <c r="D209">
        <f>Quarterly!H269</f>
        <v>119.80800000000001</v>
      </c>
      <c r="F209">
        <f>LN((Quarterly!K269+Quarterly!J269+Quarterly!D269)/Quarterly!E269)</f>
        <v>-0.20964072151662425</v>
      </c>
      <c r="H209">
        <f>LN((Quarterly!G269+Quarterly!I269)/Quarterly!E269)</f>
        <v>-1.3847518067852764</v>
      </c>
      <c r="J209">
        <f>LN(Quarterly!E269/D209)-LN(Quarterly!B269)</f>
        <v>-0.44080267330635348</v>
      </c>
      <c r="L209">
        <f>LN((Quarterly!J269+Quarterly!K269)/Quarterly!E269)</f>
        <v>-0.47581107769060826</v>
      </c>
      <c r="N209">
        <f>LN((Quarterly!D269)/Quarterly!E269)</f>
        <v>-1.6633944347849776</v>
      </c>
    </row>
    <row r="210" spans="1:14">
      <c r="A210">
        <f>YEAR(Quarterly!A270)*100+MONTH(Quarterly!A270)</f>
        <v>200601</v>
      </c>
      <c r="B210">
        <f>LN(Quarterly!E270/Quarterly!F270)</f>
        <v>0.14438307360436012</v>
      </c>
      <c r="D210">
        <f>Quarterly!H270</f>
        <v>120.797</v>
      </c>
      <c r="F210">
        <f>LN((Quarterly!K270+Quarterly!J270+Quarterly!D270)/Quarterly!E270)</f>
        <v>-0.21636467245386606</v>
      </c>
      <c r="H210">
        <f>LN((Quarterly!G270+Quarterly!I270)/Quarterly!E270)</f>
        <v>-1.37301826969603</v>
      </c>
      <c r="J210">
        <f>LN(Quarterly!E270/D210)-LN(Quarterly!B270)</f>
        <v>-0.441272868139996</v>
      </c>
      <c r="L210">
        <f>LN((Quarterly!J270+Quarterly!K270)/Quarterly!E270)</f>
        <v>-0.4849234777592864</v>
      </c>
      <c r="N210">
        <f>LN((Quarterly!D270)/Quarterly!E270)</f>
        <v>-1.6623260944161509</v>
      </c>
    </row>
    <row r="211" spans="1:14">
      <c r="A211">
        <f>YEAR(Quarterly!A271)*100+MONTH(Quarterly!A271)</f>
        <v>200604</v>
      </c>
      <c r="B211">
        <f>LN(Quarterly!E271/Quarterly!F271)</f>
        <v>0.15114626158846625</v>
      </c>
      <c r="D211">
        <f>Quarterly!H271</f>
        <v>121.11799999999999</v>
      </c>
      <c r="F211">
        <f>LN((Quarterly!K271+Quarterly!J271+Quarterly!D271)/Quarterly!E271)</f>
        <v>-0.21355633499547114</v>
      </c>
      <c r="H211">
        <f>LN((Quarterly!G271+Quarterly!I271)/Quarterly!E271)</f>
        <v>-1.3804413080053688</v>
      </c>
      <c r="J211">
        <f>LN(Quarterly!E271/D211)-LN(Quarterly!B271)</f>
        <v>-0.43227682122249966</v>
      </c>
      <c r="L211">
        <f>LN((Quarterly!J271+Quarterly!K271)/Quarterly!E271)</f>
        <v>-0.4817688402508557</v>
      </c>
      <c r="N211">
        <f>LN((Quarterly!D271)/Quarterly!E271)</f>
        <v>-1.6606426505906906</v>
      </c>
    </row>
    <row r="212" spans="1:14">
      <c r="A212">
        <f>YEAR(Quarterly!A272)*100+MONTH(Quarterly!A272)</f>
        <v>200607</v>
      </c>
      <c r="B212">
        <f>LN(Quarterly!E272/Quarterly!F272)</f>
        <v>0.15792142838301509</v>
      </c>
      <c r="D212">
        <f>Quarterly!H272</f>
        <v>121.842</v>
      </c>
      <c r="F212">
        <f>LN((Quarterly!K272+Quarterly!J272+Quarterly!D272)/Quarterly!E272)</f>
        <v>-0.2084943277974165</v>
      </c>
      <c r="H212">
        <f>LN((Quarterly!G272+Quarterly!I272)/Quarterly!E272)</f>
        <v>-1.3942659120089345</v>
      </c>
      <c r="J212">
        <f>LN(Quarterly!E272/D212)-LN(Quarterly!B272)</f>
        <v>-0.4342936151891621</v>
      </c>
      <c r="L212">
        <f>LN((Quarterly!J272+Quarterly!K272)/Quarterly!E272)</f>
        <v>-0.47627855867935998</v>
      </c>
      <c r="N212">
        <f>LN((Quarterly!D272)/Quarterly!E272)</f>
        <v>-1.6569741082900078</v>
      </c>
    </row>
    <row r="213" spans="1:14">
      <c r="A213">
        <f>YEAR(Quarterly!A273)*100+MONTH(Quarterly!A273)</f>
        <v>200610</v>
      </c>
      <c r="B213">
        <f>LN(Quarterly!E273/Quarterly!F273)</f>
        <v>0.16324222665509336</v>
      </c>
      <c r="D213">
        <f>Quarterly!H273</f>
        <v>122.217</v>
      </c>
      <c r="F213">
        <f>LN((Quarterly!K273+Quarterly!J273+Quarterly!D273)/Quarterly!E273)</f>
        <v>-0.20883735752114119</v>
      </c>
      <c r="H213">
        <f>LN((Quarterly!G273+Quarterly!I273)/Quarterly!E273)</f>
        <v>-1.4243540518989961</v>
      </c>
      <c r="J213">
        <f>LN(Quarterly!E273/D213)-LN(Quarterly!B273)</f>
        <v>-0.45063098321482631</v>
      </c>
      <c r="L213">
        <f>LN((Quarterly!J273+Quarterly!K273)/Quarterly!E273)</f>
        <v>-0.47690994448059693</v>
      </c>
      <c r="N213">
        <f>LN((Quarterly!D273)/Quarterly!E273)</f>
        <v>-1.6563786423953917</v>
      </c>
    </row>
    <row r="214" spans="1:14">
      <c r="A214">
        <f>YEAR(Quarterly!A274)*100+MONTH(Quarterly!A274)</f>
        <v>200701</v>
      </c>
      <c r="B214">
        <f>LN(Quarterly!E274/Quarterly!F274)</f>
        <v>0.17358851270490303</v>
      </c>
      <c r="D214">
        <f>Quarterly!H274</f>
        <v>121.962</v>
      </c>
      <c r="F214">
        <f>LN((Quarterly!K274+Quarterly!J274+Quarterly!D274)/Quarterly!E274)</f>
        <v>-0.20149176895897622</v>
      </c>
      <c r="H214">
        <f>LN((Quarterly!G274+Quarterly!I274)/Quarterly!E274)</f>
        <v>-1.442097490306901</v>
      </c>
      <c r="J214">
        <f>LN(Quarterly!E274/D214)-LN(Quarterly!B274)</f>
        <v>-0.45004042622351204</v>
      </c>
      <c r="L214">
        <f>LN((Quarterly!J274+Quarterly!K274)/Quarterly!E274)</f>
        <v>-0.4695315293767473</v>
      </c>
      <c r="N214">
        <f>LN((Quarterly!D274)/Quarterly!E274)</f>
        <v>-1.6491398343931643</v>
      </c>
    </row>
    <row r="215" spans="1:14">
      <c r="A215" s="22">
        <f>YEAR(Quarterly!A275)*100+MONTH(Quarterly!A275)</f>
        <v>200704</v>
      </c>
      <c r="B215" s="22">
        <f>LN(Quarterly!E275/Quarterly!F275)</f>
        <v>0.17853465427633436</v>
      </c>
      <c r="D215" s="22">
        <f>Quarterly!H275</f>
        <v>122.44799999999999</v>
      </c>
      <c r="F215" s="22">
        <f>LN((Quarterly!K275+Quarterly!J275+Quarterly!D275)/Quarterly!E275)</f>
        <v>-0.20171866123010385</v>
      </c>
      <c r="H215" s="22">
        <f>LN((Quarterly!G275+Quarterly!I275)/Quarterly!E275)</f>
        <v>-1.4468734880658642</v>
      </c>
      <c r="J215" s="22">
        <f>LN(Quarterly!E275/D215)-LN(Quarterly!B275)</f>
        <v>-0.43942021041307289</v>
      </c>
      <c r="L215" s="22">
        <f>LN((Quarterly!J275+Quarterly!K275)/Quarterly!E275)</f>
        <v>-0.47161657629751463</v>
      </c>
      <c r="N215" s="22">
        <f>LN((Quarterly!D275)/Quarterly!E275)</f>
        <v>-1.6433457394267637</v>
      </c>
    </row>
    <row r="216" spans="1:14">
      <c r="A216" s="22">
        <f>YEAR(Quarterly!A276)*100+MONTH(Quarterly!A276)</f>
        <v>200707</v>
      </c>
      <c r="B216" s="22">
        <f>LN(Quarterly!E276/Quarterly!F276)</f>
        <v>0.18230039663763364</v>
      </c>
      <c r="D216" s="22">
        <f>Quarterly!H276</f>
        <v>122.34699999999999</v>
      </c>
      <c r="F216" s="22">
        <f>LN((Quarterly!K276+Quarterly!J276+Quarterly!D276)/Quarterly!E276)</f>
        <v>-0.20341028882094433</v>
      </c>
      <c r="H216" s="22">
        <f>LN((Quarterly!G276+Quarterly!I276)/Quarterly!E276)</f>
        <v>-1.4568059851853559</v>
      </c>
      <c r="J216" s="22">
        <f>LN(Quarterly!E276/D216)-LN(Quarterly!B276)</f>
        <v>-0.43125100521919002</v>
      </c>
      <c r="L216" s="22">
        <f>LN((Quarterly!J276+Quarterly!K276)/Quarterly!E276)</f>
        <v>-0.4745701162360344</v>
      </c>
      <c r="N216" s="22">
        <f>LN((Quarterly!D276)/Quarterly!E276)</f>
        <v>-1.6409752882552044</v>
      </c>
    </row>
    <row r="217" spans="1:14">
      <c r="A217" s="22">
        <f>YEAR(Quarterly!A277)*100+MONTH(Quarterly!A277)</f>
        <v>200710</v>
      </c>
      <c r="B217" s="22">
        <f>LN(Quarterly!E277/Quarterly!F277)</f>
        <v>0.18849207481411773</v>
      </c>
      <c r="D217" s="22">
        <f>Quarterly!H277</f>
        <v>121.87</v>
      </c>
      <c r="F217" s="22">
        <f>LN((Quarterly!K277+Quarterly!J277+Quarterly!D277)/Quarterly!E277)</f>
        <v>-0.19437290160193507</v>
      </c>
      <c r="H217" s="22">
        <f>LN((Quarterly!G277+Quarterly!I277)/Quarterly!E277)</f>
        <v>-1.4858813053918876</v>
      </c>
      <c r="J217" s="22">
        <f>LN(Quarterly!E277/D217)-LN(Quarterly!B277)</f>
        <v>-0.43460927068368793</v>
      </c>
      <c r="L217" s="22">
        <f>LN((Quarterly!J277+Quarterly!K277)/Quarterly!E277)</f>
        <v>-0.46543003430688651</v>
      </c>
      <c r="N217" s="22">
        <f>LN((Quarterly!D277)/Quarterly!E277)</f>
        <v>-1.6322676666054377</v>
      </c>
    </row>
    <row r="218" spans="1:14">
      <c r="A218" s="22">
        <f>YEAR(Quarterly!A278)*100+MONTH(Quarterly!A278)</f>
        <v>200801</v>
      </c>
      <c r="B218" s="22">
        <f>LN(Quarterly!E278/Quarterly!F278)</f>
        <v>0.19481113390694571</v>
      </c>
      <c r="D218" s="22">
        <f>Quarterly!H278</f>
        <v>121.35599999999999</v>
      </c>
      <c r="F218" s="22">
        <f>LN((Quarterly!K278+Quarterly!J278+Quarterly!D278)/Quarterly!E278)</f>
        <v>-0.18767264913156662</v>
      </c>
      <c r="H218" s="22">
        <f>LN((Quarterly!G278+Quarterly!I278)/Quarterly!E278)</f>
        <v>-1.5096651020960896</v>
      </c>
      <c r="J218" s="22">
        <f>LN(Quarterly!E278/D218)-LN(Quarterly!B278)</f>
        <v>-0.43129914658997848</v>
      </c>
      <c r="L218" s="22">
        <f>LN((Quarterly!J278+Quarterly!K278)/Quarterly!E278)</f>
        <v>-0.46020919859268467</v>
      </c>
      <c r="N218" s="22">
        <f>LN((Quarterly!D278)/Quarterly!E278)</f>
        <v>-1.6208305441747679</v>
      </c>
    </row>
    <row r="219" spans="1:14">
      <c r="A219" s="22">
        <f>YEAR(Quarterly!A279)*100+MONTH(Quarterly!A279)</f>
        <v>200804</v>
      </c>
      <c r="B219" s="22">
        <f>LN(Quarterly!E279/Quarterly!F279)</f>
        <v>0.19795104193814603</v>
      </c>
      <c r="D219" s="22">
        <f>Quarterly!H279</f>
        <v>121.122</v>
      </c>
      <c r="F219" s="22">
        <f>LN((Quarterly!K279+Quarterly!J279+Quarterly!D279)/Quarterly!E279)</f>
        <v>-0.17894275286518926</v>
      </c>
      <c r="H219" s="22">
        <f>LN((Quarterly!G279+Quarterly!I279)/Quarterly!E279)</f>
        <v>-1.5413945745922024</v>
      </c>
      <c r="J219" s="22">
        <f>LN(Quarterly!E279/D219)-LN(Quarterly!B279)</f>
        <v>-0.42153596376058644</v>
      </c>
      <c r="L219" s="22">
        <f>LN((Quarterly!J279+Quarterly!K279)/Quarterly!E279)</f>
        <v>-0.45394383734080529</v>
      </c>
      <c r="N219" s="22">
        <f>LN((Quarterly!D279)/Quarterly!E279)</f>
        <v>-1.6042744498229597</v>
      </c>
    </row>
    <row r="220" spans="1:14">
      <c r="A220" s="22">
        <f>YEAR(Quarterly!A280)*100+MONTH(Quarterly!A280)</f>
        <v>200807</v>
      </c>
      <c r="B220" s="22">
        <f>LN(Quarterly!E280/Quarterly!F280)</f>
        <v>0.20746611499658271</v>
      </c>
      <c r="D220" s="22">
        <f>Quarterly!H280</f>
        <v>120.16800000000001</v>
      </c>
      <c r="F220" s="22">
        <f>LN((Quarterly!K280+Quarterly!J280+Quarterly!D280)/Quarterly!E280)</f>
        <v>-0.17545685140027659</v>
      </c>
      <c r="H220" s="22">
        <f>LN((Quarterly!G280+Quarterly!I280)/Quarterly!E280)</f>
        <v>-1.5605116351399153</v>
      </c>
      <c r="J220" s="22">
        <f>LN(Quarterly!E280/D220)-LN(Quarterly!B280)</f>
        <v>-0.41549132791821197</v>
      </c>
      <c r="L220" s="22">
        <f>LN((Quarterly!J280+Quarterly!K280)/Quarterly!E280)</f>
        <v>-0.45465794686810346</v>
      </c>
      <c r="N220" s="22">
        <f>LN((Quarterly!D280)/Quarterly!E280)</f>
        <v>-1.5876344388474306</v>
      </c>
    </row>
    <row r="221" spans="1:14">
      <c r="A221" s="22"/>
      <c r="B221" s="22"/>
    </row>
    <row r="222" spans="1:14">
      <c r="A222" s="22"/>
    </row>
    <row r="223" spans="1:14">
      <c r="A223" s="22"/>
    </row>
    <row r="224" spans="1:14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46"/>
  <sheetViews>
    <sheetView topLeftCell="A91" workbookViewId="0">
      <selection activeCell="B115" sqref="B115"/>
    </sheetView>
  </sheetViews>
  <sheetFormatPr defaultRowHeight="12.75"/>
  <sheetData>
    <row r="1" spans="1:4">
      <c r="A1" s="8"/>
      <c r="B1" s="9" t="s">
        <v>117</v>
      </c>
      <c r="C1" s="10" t="s">
        <v>118</v>
      </c>
      <c r="D1" s="11"/>
    </row>
    <row r="2" spans="1:4">
      <c r="A2" s="12"/>
      <c r="B2" s="11" t="s">
        <v>119</v>
      </c>
      <c r="C2" s="11" t="s">
        <v>120</v>
      </c>
      <c r="D2" s="11"/>
    </row>
    <row r="3" spans="1:4">
      <c r="A3" s="8"/>
      <c r="B3" s="13" t="s">
        <v>121</v>
      </c>
      <c r="C3" s="13" t="s">
        <v>122</v>
      </c>
      <c r="D3" s="11"/>
    </row>
    <row r="4" spans="1:4">
      <c r="A4" s="8">
        <v>17533</v>
      </c>
      <c r="B4" s="13">
        <v>83.9</v>
      </c>
      <c r="C4" s="13" t="e">
        <v>#N/A</v>
      </c>
      <c r="D4" s="11"/>
    </row>
    <row r="5" spans="1:4">
      <c r="A5" s="8">
        <v>17624</v>
      </c>
      <c r="B5" s="13">
        <v>83.2</v>
      </c>
      <c r="C5" s="13" t="e">
        <v>#N/A</v>
      </c>
      <c r="D5" s="11"/>
    </row>
    <row r="6" spans="1:4">
      <c r="A6" s="8">
        <v>17715</v>
      </c>
      <c r="B6" s="13">
        <v>82.5</v>
      </c>
      <c r="C6" s="13" t="e">
        <v>#N/A</v>
      </c>
      <c r="D6" s="11"/>
    </row>
    <row r="7" spans="1:4">
      <c r="A7" s="8">
        <v>17807</v>
      </c>
      <c r="B7" s="13">
        <v>80.400000000000006</v>
      </c>
      <c r="C7" s="13" t="e">
        <v>#N/A</v>
      </c>
      <c r="D7" s="11"/>
    </row>
    <row r="8" spans="1:4">
      <c r="A8" s="8">
        <v>17899</v>
      </c>
      <c r="B8" s="13">
        <v>76.900000000000006</v>
      </c>
      <c r="C8" s="13" t="e">
        <v>#N/A</v>
      </c>
      <c r="D8" s="11"/>
    </row>
    <row r="9" spans="1:4">
      <c r="A9" s="8">
        <v>17989</v>
      </c>
      <c r="B9" s="13">
        <v>73.5</v>
      </c>
      <c r="C9" s="13" t="e">
        <v>#N/A</v>
      </c>
      <c r="D9" s="11"/>
    </row>
    <row r="10" spans="1:4">
      <c r="A10" s="8">
        <v>18080</v>
      </c>
      <c r="B10" s="13">
        <v>73.8</v>
      </c>
      <c r="C10" s="13" t="e">
        <v>#N/A</v>
      </c>
      <c r="D10" s="11"/>
    </row>
    <row r="11" spans="1:4">
      <c r="A11" s="8">
        <v>18172</v>
      </c>
      <c r="B11" s="13">
        <v>72.400000000000006</v>
      </c>
      <c r="C11" s="13" t="e">
        <v>#N/A</v>
      </c>
      <c r="D11" s="11"/>
    </row>
    <row r="12" spans="1:4">
      <c r="A12" s="8">
        <v>18264</v>
      </c>
      <c r="B12" s="13">
        <v>75.599999999999994</v>
      </c>
      <c r="C12" s="13" t="e">
        <v>#N/A</v>
      </c>
      <c r="D12" s="11"/>
    </row>
    <row r="13" spans="1:4">
      <c r="A13" s="8">
        <v>18354</v>
      </c>
      <c r="B13" s="13">
        <v>81.099999999999994</v>
      </c>
      <c r="C13" s="13" t="e">
        <v>#N/A</v>
      </c>
      <c r="D13" s="11"/>
    </row>
    <row r="14" spans="1:4">
      <c r="A14" s="8">
        <v>18445</v>
      </c>
      <c r="B14" s="13">
        <v>87</v>
      </c>
      <c r="C14" s="13" t="e">
        <v>#N/A</v>
      </c>
      <c r="D14" s="11"/>
    </row>
    <row r="15" spans="1:4">
      <c r="A15" s="8">
        <v>18537</v>
      </c>
      <c r="B15" s="13">
        <v>87.5</v>
      </c>
      <c r="C15" s="13" t="e">
        <v>#N/A</v>
      </c>
      <c r="D15" s="11"/>
    </row>
    <row r="16" spans="1:4">
      <c r="A16" s="8">
        <v>18629</v>
      </c>
      <c r="B16" s="13">
        <v>88.3</v>
      </c>
      <c r="C16" s="13" t="e">
        <v>#N/A</v>
      </c>
      <c r="D16" s="11"/>
    </row>
    <row r="17" spans="1:4">
      <c r="A17" s="8">
        <v>18719</v>
      </c>
      <c r="B17" s="13">
        <v>87.4</v>
      </c>
      <c r="C17" s="13" t="e">
        <v>#N/A</v>
      </c>
      <c r="D17" s="11"/>
    </row>
    <row r="18" spans="1:4">
      <c r="A18" s="8">
        <v>18810</v>
      </c>
      <c r="B18" s="13">
        <v>84.1</v>
      </c>
      <c r="C18" s="13" t="e">
        <v>#N/A</v>
      </c>
      <c r="D18" s="11"/>
    </row>
    <row r="19" spans="1:4">
      <c r="A19" s="8">
        <v>18902</v>
      </c>
      <c r="B19" s="13">
        <v>83.5</v>
      </c>
      <c r="C19" s="13" t="e">
        <v>#N/A</v>
      </c>
      <c r="D19" s="11"/>
    </row>
    <row r="20" spans="1:4">
      <c r="A20" s="8">
        <v>18994</v>
      </c>
      <c r="B20" s="13">
        <v>84.6</v>
      </c>
      <c r="C20" s="13" t="e">
        <v>#N/A</v>
      </c>
      <c r="D20" s="11"/>
    </row>
    <row r="21" spans="1:4">
      <c r="A21" s="8">
        <v>19085</v>
      </c>
      <c r="B21" s="13">
        <v>82.9</v>
      </c>
      <c r="C21" s="13" t="e">
        <v>#N/A</v>
      </c>
      <c r="D21" s="11"/>
    </row>
    <row r="22" spans="1:4">
      <c r="A22" s="8">
        <v>19176</v>
      </c>
      <c r="B22" s="13">
        <v>84.2</v>
      </c>
      <c r="C22" s="13" t="e">
        <v>#N/A</v>
      </c>
      <c r="D22" s="11"/>
    </row>
    <row r="23" spans="1:4">
      <c r="A23" s="8">
        <v>19268</v>
      </c>
      <c r="B23" s="13">
        <v>89.8</v>
      </c>
      <c r="C23" s="13" t="e">
        <v>#N/A</v>
      </c>
      <c r="D23" s="11"/>
    </row>
    <row r="24" spans="1:4">
      <c r="A24" s="8">
        <v>19360</v>
      </c>
      <c r="B24" s="13">
        <v>91</v>
      </c>
      <c r="C24" s="13" t="e">
        <v>#N/A</v>
      </c>
      <c r="D24" s="11"/>
    </row>
    <row r="25" spans="1:4">
      <c r="A25" s="8">
        <v>19450</v>
      </c>
      <c r="B25" s="13">
        <v>91.3</v>
      </c>
      <c r="C25" s="13" t="e">
        <v>#N/A</v>
      </c>
      <c r="D25" s="11"/>
    </row>
    <row r="26" spans="1:4">
      <c r="A26" s="8">
        <v>19541</v>
      </c>
      <c r="B26" s="13">
        <v>90</v>
      </c>
      <c r="C26" s="13" t="e">
        <v>#N/A</v>
      </c>
      <c r="D26" s="11"/>
    </row>
    <row r="27" spans="1:4">
      <c r="A27" s="8">
        <v>19633</v>
      </c>
      <c r="B27" s="13">
        <v>84.7</v>
      </c>
      <c r="C27" s="13" t="e">
        <v>#N/A</v>
      </c>
      <c r="D27" s="11"/>
    </row>
    <row r="28" spans="1:4">
      <c r="A28" s="8">
        <v>19725</v>
      </c>
      <c r="B28" s="13">
        <v>80.8</v>
      </c>
      <c r="C28" s="13" t="e">
        <v>#N/A</v>
      </c>
      <c r="D28" s="11"/>
    </row>
    <row r="29" spans="1:4">
      <c r="A29" s="8">
        <v>19815</v>
      </c>
      <c r="B29" s="13">
        <v>79.7</v>
      </c>
      <c r="C29" s="13" t="e">
        <v>#N/A</v>
      </c>
      <c r="D29" s="11"/>
    </row>
    <row r="30" spans="1:4">
      <c r="A30" s="8">
        <v>19906</v>
      </c>
      <c r="B30" s="13">
        <v>79.099999999999994</v>
      </c>
      <c r="C30" s="13" t="e">
        <v>#N/A</v>
      </c>
      <c r="D30" s="11"/>
    </row>
    <row r="31" spans="1:4">
      <c r="A31" s="8">
        <v>19998</v>
      </c>
      <c r="B31" s="13">
        <v>80.8</v>
      </c>
      <c r="C31" s="13" t="e">
        <v>#N/A</v>
      </c>
      <c r="D31" s="11"/>
    </row>
    <row r="32" spans="1:4">
      <c r="A32" s="8">
        <v>20090</v>
      </c>
      <c r="B32" s="13">
        <v>84.5</v>
      </c>
      <c r="C32" s="13" t="e">
        <v>#N/A</v>
      </c>
      <c r="D32" s="11"/>
    </row>
    <row r="33" spans="1:4">
      <c r="A33" s="8">
        <v>20180</v>
      </c>
      <c r="B33" s="13">
        <v>87.4</v>
      </c>
      <c r="C33" s="13" t="e">
        <v>#N/A</v>
      </c>
      <c r="D33" s="11"/>
    </row>
    <row r="34" spans="1:4">
      <c r="A34" s="8">
        <v>20271</v>
      </c>
      <c r="B34" s="13">
        <v>87.5</v>
      </c>
      <c r="C34" s="13" t="e">
        <v>#N/A</v>
      </c>
      <c r="D34" s="11"/>
    </row>
    <row r="35" spans="1:4">
      <c r="A35" s="8">
        <v>20363</v>
      </c>
      <c r="B35" s="13">
        <v>88.6</v>
      </c>
      <c r="C35" s="13" t="e">
        <v>#N/A</v>
      </c>
      <c r="D35" s="11"/>
    </row>
    <row r="36" spans="1:4">
      <c r="A36" s="8">
        <v>20455</v>
      </c>
      <c r="B36" s="13">
        <v>87.5</v>
      </c>
      <c r="C36" s="13" t="e">
        <v>#N/A</v>
      </c>
      <c r="D36" s="11"/>
    </row>
    <row r="37" spans="1:4">
      <c r="A37" s="8">
        <v>20546</v>
      </c>
      <c r="B37" s="13">
        <v>86.5</v>
      </c>
      <c r="C37" s="13" t="e">
        <v>#N/A</v>
      </c>
      <c r="D37" s="11"/>
    </row>
    <row r="38" spans="1:4">
      <c r="A38" s="8">
        <v>20637</v>
      </c>
      <c r="B38" s="13">
        <v>84.1</v>
      </c>
      <c r="C38" s="13" t="e">
        <v>#N/A</v>
      </c>
      <c r="D38" s="11"/>
    </row>
    <row r="39" spans="1:4">
      <c r="A39" s="8">
        <v>20729</v>
      </c>
      <c r="B39" s="13">
        <v>86.4</v>
      </c>
      <c r="C39" s="13" t="e">
        <v>#N/A</v>
      </c>
      <c r="D39" s="11"/>
    </row>
    <row r="40" spans="1:4">
      <c r="A40" s="8">
        <v>20821</v>
      </c>
      <c r="B40" s="13">
        <v>86.5</v>
      </c>
      <c r="C40" s="13" t="e">
        <v>#N/A</v>
      </c>
      <c r="D40" s="11"/>
    </row>
    <row r="41" spans="1:4">
      <c r="A41" s="8">
        <v>20911</v>
      </c>
      <c r="B41" s="13">
        <v>84.6</v>
      </c>
      <c r="C41" s="13" t="e">
        <v>#N/A</v>
      </c>
      <c r="D41" s="11"/>
    </row>
    <row r="42" spans="1:4">
      <c r="A42" s="8">
        <v>21002</v>
      </c>
      <c r="B42" s="13">
        <v>83.9</v>
      </c>
      <c r="C42" s="13" t="e">
        <v>#N/A</v>
      </c>
      <c r="D42" s="11"/>
    </row>
    <row r="43" spans="1:4">
      <c r="A43" s="8">
        <v>21094</v>
      </c>
      <c r="B43" s="13">
        <v>79.400000000000006</v>
      </c>
      <c r="C43" s="13" t="e">
        <v>#N/A</v>
      </c>
      <c r="D43" s="11"/>
    </row>
    <row r="44" spans="1:4">
      <c r="A44" s="8">
        <v>21186</v>
      </c>
      <c r="B44" s="13">
        <v>74.099999999999994</v>
      </c>
      <c r="C44" s="13" t="e">
        <v>#N/A</v>
      </c>
      <c r="D44" s="11"/>
    </row>
    <row r="45" spans="1:4">
      <c r="A45" s="8">
        <v>21276</v>
      </c>
      <c r="B45" s="13">
        <v>72.400000000000006</v>
      </c>
      <c r="C45" s="13" t="e">
        <v>#N/A</v>
      </c>
      <c r="D45" s="11"/>
    </row>
    <row r="46" spans="1:4">
      <c r="A46" s="8">
        <v>21367</v>
      </c>
      <c r="B46" s="13">
        <v>75.400000000000006</v>
      </c>
      <c r="C46" s="13" t="e">
        <v>#N/A</v>
      </c>
      <c r="D46" s="11"/>
    </row>
    <row r="47" spans="1:4">
      <c r="A47" s="8">
        <v>21459</v>
      </c>
      <c r="B47" s="13">
        <v>78.2</v>
      </c>
      <c r="C47" s="13" t="e">
        <v>#N/A</v>
      </c>
      <c r="D47" s="11"/>
    </row>
    <row r="48" spans="1:4">
      <c r="A48" s="8">
        <v>21551</v>
      </c>
      <c r="B48" s="13">
        <v>81.400000000000006</v>
      </c>
      <c r="C48" s="13" t="e">
        <v>#N/A</v>
      </c>
      <c r="D48" s="11"/>
    </row>
    <row r="49" spans="1:4">
      <c r="A49" s="8">
        <v>21641</v>
      </c>
      <c r="B49" s="13">
        <v>84.6</v>
      </c>
      <c r="C49" s="13" t="e">
        <v>#N/A</v>
      </c>
      <c r="D49" s="11"/>
    </row>
    <row r="50" spans="1:4">
      <c r="A50" s="8">
        <v>21732</v>
      </c>
      <c r="B50" s="13">
        <v>80.5</v>
      </c>
      <c r="C50" s="13" t="e">
        <v>#N/A</v>
      </c>
      <c r="D50" s="11"/>
    </row>
    <row r="51" spans="1:4">
      <c r="A51" s="8">
        <v>21824</v>
      </c>
      <c r="B51" s="13">
        <v>80.099999999999994</v>
      </c>
      <c r="C51" s="13" t="e">
        <v>#N/A</v>
      </c>
      <c r="D51" s="11"/>
    </row>
    <row r="52" spans="1:4">
      <c r="A52" s="8">
        <v>21916</v>
      </c>
      <c r="B52" s="13">
        <v>84.5</v>
      </c>
      <c r="C52" s="13" t="e">
        <v>#N/A</v>
      </c>
      <c r="D52" s="11"/>
    </row>
    <row r="53" spans="1:4">
      <c r="A53" s="8">
        <v>22007</v>
      </c>
      <c r="B53" s="13">
        <v>81.3</v>
      </c>
      <c r="C53" s="13" t="e">
        <v>#N/A</v>
      </c>
      <c r="D53" s="11"/>
    </row>
    <row r="54" spans="1:4">
      <c r="A54" s="8">
        <v>22098</v>
      </c>
      <c r="B54" s="13">
        <v>78.900000000000006</v>
      </c>
      <c r="C54" s="13" t="e">
        <v>#N/A</v>
      </c>
      <c r="D54" s="11"/>
    </row>
    <row r="55" spans="1:4">
      <c r="A55" s="8">
        <v>22190</v>
      </c>
      <c r="B55" s="13">
        <v>75.900000000000006</v>
      </c>
      <c r="C55" s="13" t="e">
        <v>#N/A</v>
      </c>
      <c r="D55" s="11"/>
    </row>
    <row r="56" spans="1:4">
      <c r="A56" s="8">
        <v>22282</v>
      </c>
      <c r="B56" s="13">
        <v>73.8</v>
      </c>
      <c r="C56" s="13" t="e">
        <v>#N/A</v>
      </c>
      <c r="D56" s="11"/>
    </row>
    <row r="57" spans="1:4">
      <c r="A57" s="8">
        <v>22372</v>
      </c>
      <c r="B57" s="13">
        <v>76.400000000000006</v>
      </c>
      <c r="C57" s="13" t="e">
        <v>#N/A</v>
      </c>
      <c r="D57" s="11"/>
    </row>
    <row r="58" spans="1:4">
      <c r="A58" s="8">
        <v>22463</v>
      </c>
      <c r="B58" s="13">
        <v>78.400000000000006</v>
      </c>
      <c r="C58" s="13" t="e">
        <v>#N/A</v>
      </c>
      <c r="D58" s="11"/>
    </row>
    <row r="59" spans="1:4">
      <c r="A59" s="8">
        <v>22555</v>
      </c>
      <c r="B59" s="13">
        <v>80.7</v>
      </c>
      <c r="C59" s="13" t="e">
        <v>#N/A</v>
      </c>
      <c r="D59" s="11"/>
    </row>
    <row r="60" spans="1:4">
      <c r="A60" s="8">
        <v>22647</v>
      </c>
      <c r="B60" s="13">
        <v>81.2</v>
      </c>
      <c r="C60" s="13" t="e">
        <v>#N/A</v>
      </c>
      <c r="D60" s="11"/>
    </row>
    <row r="61" spans="1:4">
      <c r="A61" s="8">
        <v>22737</v>
      </c>
      <c r="B61" s="13">
        <v>81.3</v>
      </c>
      <c r="C61" s="13" t="e">
        <v>#N/A</v>
      </c>
      <c r="D61" s="11"/>
    </row>
    <row r="62" spans="1:4">
      <c r="A62" s="8">
        <v>22828</v>
      </c>
      <c r="B62" s="13">
        <v>81.599999999999994</v>
      </c>
      <c r="C62" s="13" t="e">
        <v>#N/A</v>
      </c>
      <c r="D62" s="11"/>
    </row>
    <row r="63" spans="1:4">
      <c r="A63" s="8">
        <v>22920</v>
      </c>
      <c r="B63" s="13">
        <v>81.599999999999994</v>
      </c>
      <c r="C63" s="13" t="e">
        <v>#N/A</v>
      </c>
      <c r="D63" s="11"/>
    </row>
    <row r="64" spans="1:4">
      <c r="A64" s="8">
        <v>23012</v>
      </c>
      <c r="B64" s="13">
        <v>82.3</v>
      </c>
      <c r="C64" s="13" t="e">
        <v>#N/A</v>
      </c>
      <c r="D64" s="11"/>
    </row>
    <row r="65" spans="1:4">
      <c r="A65" s="8">
        <v>23102</v>
      </c>
      <c r="B65" s="13">
        <v>83.8</v>
      </c>
      <c r="C65" s="13" t="e">
        <v>#N/A</v>
      </c>
      <c r="D65" s="11"/>
    </row>
    <row r="66" spans="1:4">
      <c r="A66" s="8">
        <v>23193</v>
      </c>
      <c r="B66" s="13">
        <v>83.5</v>
      </c>
      <c r="C66" s="13" t="e">
        <v>#N/A</v>
      </c>
      <c r="D66" s="11"/>
    </row>
    <row r="67" spans="1:4">
      <c r="A67" s="8">
        <v>23285</v>
      </c>
      <c r="B67" s="13">
        <v>84.2</v>
      </c>
      <c r="C67" s="13" t="e">
        <v>#N/A</v>
      </c>
      <c r="D67" s="11"/>
    </row>
    <row r="68" spans="1:4">
      <c r="A68" s="8">
        <v>23377</v>
      </c>
      <c r="B68" s="13">
        <v>84.5</v>
      </c>
      <c r="C68" s="13" t="e">
        <v>#N/A</v>
      </c>
      <c r="D68" s="11"/>
    </row>
    <row r="69" spans="1:4">
      <c r="A69" s="8">
        <v>23468</v>
      </c>
      <c r="B69" s="13">
        <v>85.5</v>
      </c>
      <c r="C69" s="13" t="e">
        <v>#N/A</v>
      </c>
      <c r="D69" s="11"/>
    </row>
    <row r="70" spans="1:4">
      <c r="A70" s="8">
        <v>23559</v>
      </c>
      <c r="B70" s="13">
        <v>86.1</v>
      </c>
      <c r="C70" s="13" t="e">
        <v>#N/A</v>
      </c>
      <c r="D70" s="11"/>
    </row>
    <row r="71" spans="1:4">
      <c r="A71" s="8">
        <v>23651</v>
      </c>
      <c r="B71" s="13">
        <v>86.5</v>
      </c>
      <c r="C71" s="13" t="e">
        <v>#N/A</v>
      </c>
      <c r="D71" s="11"/>
    </row>
    <row r="72" spans="1:4">
      <c r="A72" s="8">
        <v>23743</v>
      </c>
      <c r="B72" s="13">
        <v>88.9</v>
      </c>
      <c r="C72" s="13" t="e">
        <v>#N/A</v>
      </c>
      <c r="D72" s="11"/>
    </row>
    <row r="73" spans="1:4">
      <c r="A73" s="8">
        <v>23833</v>
      </c>
      <c r="B73" s="13">
        <v>89.4</v>
      </c>
      <c r="C73" s="13" t="e">
        <v>#N/A</v>
      </c>
      <c r="D73" s="11"/>
    </row>
    <row r="74" spans="1:4">
      <c r="A74" s="8">
        <v>23924</v>
      </c>
      <c r="B74" s="13">
        <v>89.9</v>
      </c>
      <c r="C74" s="13" t="e">
        <v>#N/A</v>
      </c>
      <c r="D74" s="11"/>
    </row>
    <row r="75" spans="1:4">
      <c r="A75" s="8">
        <v>24016</v>
      </c>
      <c r="B75" s="13">
        <v>90</v>
      </c>
      <c r="C75" s="13" t="e">
        <v>#N/A</v>
      </c>
      <c r="D75" s="11"/>
    </row>
    <row r="76" spans="1:4">
      <c r="A76" s="8">
        <v>24108</v>
      </c>
      <c r="B76" s="13">
        <v>91.1</v>
      </c>
      <c r="C76" s="13" t="e">
        <v>#N/A</v>
      </c>
      <c r="D76" s="11"/>
    </row>
    <row r="77" spans="1:4">
      <c r="A77" s="8">
        <v>24198</v>
      </c>
      <c r="B77" s="13">
        <v>91.5</v>
      </c>
      <c r="C77" s="13" t="e">
        <v>#N/A</v>
      </c>
      <c r="D77" s="11"/>
    </row>
    <row r="78" spans="1:4">
      <c r="A78" s="8">
        <v>24289</v>
      </c>
      <c r="B78" s="13">
        <v>91.2</v>
      </c>
      <c r="C78" s="13" t="e">
        <v>#N/A</v>
      </c>
      <c r="D78" s="11"/>
    </row>
    <row r="79" spans="1:4">
      <c r="A79" s="8">
        <v>24381</v>
      </c>
      <c r="B79" s="13">
        <v>90.6</v>
      </c>
      <c r="C79" s="13" t="e">
        <v>#N/A</v>
      </c>
      <c r="D79" s="11"/>
    </row>
    <row r="80" spans="1:4">
      <c r="A80" s="8">
        <v>24473</v>
      </c>
      <c r="B80" s="13">
        <v>88.6</v>
      </c>
      <c r="C80" s="13" t="e">
        <v>#N/A</v>
      </c>
      <c r="D80" s="11"/>
    </row>
    <row r="81" spans="1:4">
      <c r="A81" s="8">
        <v>24563</v>
      </c>
      <c r="B81" s="13">
        <v>86.8</v>
      </c>
      <c r="C81" s="13" t="e">
        <v>#N/A</v>
      </c>
      <c r="D81" s="11"/>
    </row>
    <row r="82" spans="1:4">
      <c r="A82" s="8">
        <v>24654</v>
      </c>
      <c r="B82" s="13">
        <v>86</v>
      </c>
      <c r="C82" s="13" t="e">
        <v>#N/A</v>
      </c>
      <c r="D82" s="11"/>
    </row>
    <row r="83" spans="1:4">
      <c r="A83" s="8">
        <v>24746</v>
      </c>
      <c r="B83" s="13">
        <v>87.3</v>
      </c>
      <c r="C83" s="13" t="e">
        <v>#N/A</v>
      </c>
      <c r="D83" s="11"/>
    </row>
    <row r="84" spans="1:4">
      <c r="A84" s="8">
        <v>24838</v>
      </c>
      <c r="B84" s="13">
        <v>87.3</v>
      </c>
      <c r="C84" s="13" t="e">
        <v>#N/A</v>
      </c>
      <c r="D84" s="11"/>
    </row>
    <row r="85" spans="1:4">
      <c r="A85" s="8">
        <v>24929</v>
      </c>
      <c r="B85" s="13">
        <v>87.3</v>
      </c>
      <c r="C85" s="13" t="e">
        <v>#N/A</v>
      </c>
      <c r="D85" s="11"/>
    </row>
    <row r="86" spans="1:4">
      <c r="A86" s="8">
        <v>25020</v>
      </c>
      <c r="B86" s="13">
        <v>86.7</v>
      </c>
      <c r="C86" s="13" t="e">
        <v>#N/A</v>
      </c>
      <c r="D86" s="11"/>
    </row>
    <row r="87" spans="1:4">
      <c r="A87" s="8">
        <v>25112</v>
      </c>
      <c r="B87" s="13">
        <v>87.1</v>
      </c>
      <c r="C87" s="13" t="e">
        <v>#N/A</v>
      </c>
      <c r="D87" s="11"/>
    </row>
    <row r="88" spans="1:4">
      <c r="A88" s="8">
        <v>25204</v>
      </c>
      <c r="B88" s="13">
        <v>87.7</v>
      </c>
      <c r="C88" s="13" t="e">
        <v>#N/A</v>
      </c>
      <c r="D88" s="11"/>
    </row>
    <row r="89" spans="1:4">
      <c r="A89" s="8">
        <v>25294</v>
      </c>
      <c r="B89" s="13">
        <v>86.9</v>
      </c>
      <c r="C89" s="13" t="e">
        <v>#N/A</v>
      </c>
      <c r="D89" s="11"/>
    </row>
    <row r="90" spans="1:4">
      <c r="A90" s="8">
        <v>25385</v>
      </c>
      <c r="B90" s="13">
        <v>86.8</v>
      </c>
      <c r="C90" s="13" t="e">
        <v>#N/A</v>
      </c>
      <c r="D90" s="11"/>
    </row>
    <row r="91" spans="1:4">
      <c r="A91" s="8">
        <v>25477</v>
      </c>
      <c r="B91" s="13">
        <v>85.1</v>
      </c>
      <c r="C91" s="13" t="e">
        <v>#N/A</v>
      </c>
      <c r="D91" s="11"/>
    </row>
    <row r="92" spans="1:4">
      <c r="A92" s="8">
        <v>25569</v>
      </c>
      <c r="B92" s="13">
        <v>81.8</v>
      </c>
      <c r="C92" s="13" t="e">
        <v>#N/A</v>
      </c>
      <c r="D92" s="11"/>
    </row>
    <row r="93" spans="1:4">
      <c r="A93" s="8">
        <v>25659</v>
      </c>
      <c r="B93" s="13">
        <v>80.400000000000006</v>
      </c>
      <c r="C93" s="13" t="e">
        <v>#N/A</v>
      </c>
      <c r="D93" s="11"/>
    </row>
    <row r="94" spans="1:4">
      <c r="A94" s="8">
        <v>25750</v>
      </c>
      <c r="B94" s="13">
        <v>79.099999999999994</v>
      </c>
      <c r="C94" s="13" t="e">
        <v>#N/A</v>
      </c>
      <c r="D94" s="11"/>
    </row>
    <row r="95" spans="1:4">
      <c r="A95" s="8">
        <v>25842</v>
      </c>
      <c r="B95" s="13">
        <v>76.400000000000006</v>
      </c>
      <c r="C95" s="13" t="e">
        <v>#N/A</v>
      </c>
      <c r="D95" s="11"/>
    </row>
    <row r="96" spans="1:4">
      <c r="A96" s="8">
        <v>25934</v>
      </c>
      <c r="B96" s="13">
        <v>77.5</v>
      </c>
      <c r="C96" s="13" t="e">
        <v>#N/A</v>
      </c>
      <c r="D96" s="11"/>
    </row>
    <row r="97" spans="1:4">
      <c r="A97" s="8">
        <v>26024</v>
      </c>
      <c r="B97" s="13">
        <v>77.7</v>
      </c>
      <c r="C97" s="13" t="e">
        <v>#N/A</v>
      </c>
      <c r="D97" s="11"/>
    </row>
    <row r="98" spans="1:4">
      <c r="A98" s="8">
        <v>26115</v>
      </c>
      <c r="B98" s="13">
        <v>77.400000000000006</v>
      </c>
      <c r="C98" s="13" t="e">
        <v>#N/A</v>
      </c>
      <c r="D98" s="11"/>
    </row>
    <row r="99" spans="1:4">
      <c r="A99" s="8">
        <v>26207</v>
      </c>
      <c r="B99" s="13">
        <v>79.099999999999994</v>
      </c>
      <c r="C99" s="13" t="e">
        <v>#N/A</v>
      </c>
      <c r="D99" s="11"/>
    </row>
    <row r="100" spans="1:4">
      <c r="A100" s="8">
        <v>26299</v>
      </c>
      <c r="B100" s="13">
        <v>81.7</v>
      </c>
      <c r="C100" s="21">
        <v>81.5</v>
      </c>
      <c r="D100" s="11"/>
    </row>
    <row r="101" spans="1:4">
      <c r="A101" s="8">
        <v>26390</v>
      </c>
      <c r="B101" s="13">
        <v>82.7</v>
      </c>
      <c r="C101" s="21">
        <v>82.7</v>
      </c>
      <c r="D101" s="11"/>
    </row>
    <row r="102" spans="1:4">
      <c r="A102" s="8">
        <v>26481</v>
      </c>
      <c r="B102" s="13">
        <v>83.4</v>
      </c>
      <c r="C102" s="21">
        <v>83.2</v>
      </c>
      <c r="D102" s="11"/>
    </row>
    <row r="103" spans="1:4">
      <c r="A103" s="8">
        <v>26573</v>
      </c>
      <c r="B103" s="13">
        <v>85.7</v>
      </c>
      <c r="C103" s="21">
        <v>85.6</v>
      </c>
      <c r="D103" s="11"/>
    </row>
    <row r="104" spans="1:4">
      <c r="A104" s="8">
        <v>26665</v>
      </c>
      <c r="B104" s="13">
        <v>87.6</v>
      </c>
      <c r="C104" s="21">
        <v>87.6</v>
      </c>
      <c r="D104" s="11"/>
    </row>
    <row r="105" spans="1:4">
      <c r="A105" s="8">
        <v>26755</v>
      </c>
      <c r="B105" s="13">
        <v>87.5</v>
      </c>
      <c r="C105" s="21">
        <v>87.6</v>
      </c>
      <c r="D105" s="11"/>
    </row>
    <row r="106" spans="1:4">
      <c r="A106" s="8">
        <v>26846</v>
      </c>
      <c r="B106" s="13">
        <v>87.3</v>
      </c>
      <c r="C106" s="21">
        <v>87.5</v>
      </c>
      <c r="D106" s="11"/>
    </row>
    <row r="107" spans="1:4">
      <c r="A107" s="8">
        <v>26938</v>
      </c>
      <c r="B107" s="13">
        <v>88.1</v>
      </c>
      <c r="C107" s="21">
        <v>88.3</v>
      </c>
      <c r="D107" s="11"/>
    </row>
    <row r="108" spans="1:4">
      <c r="A108" s="8">
        <v>27030</v>
      </c>
      <c r="B108" s="13">
        <v>86.6</v>
      </c>
      <c r="C108" s="21">
        <v>86.7</v>
      </c>
      <c r="D108" s="11"/>
    </row>
    <row r="109" spans="1:4">
      <c r="A109" s="8">
        <v>27120</v>
      </c>
      <c r="B109" s="13">
        <v>85.8</v>
      </c>
      <c r="C109" s="21">
        <v>85.9</v>
      </c>
      <c r="D109" s="11"/>
    </row>
    <row r="110" spans="1:4">
      <c r="A110" s="8">
        <v>27211</v>
      </c>
      <c r="B110" s="13">
        <v>84.8</v>
      </c>
      <c r="C110" s="21">
        <v>84.8</v>
      </c>
      <c r="D110" s="11"/>
    </row>
    <row r="111" spans="1:4">
      <c r="A111" s="8">
        <v>27303</v>
      </c>
      <c r="B111" s="13">
        <v>80.5</v>
      </c>
      <c r="C111" s="21">
        <v>80.5</v>
      </c>
      <c r="D111" s="11"/>
    </row>
    <row r="112" spans="1:4">
      <c r="A112" s="8">
        <v>27395</v>
      </c>
      <c r="B112" s="13">
        <v>73.5</v>
      </c>
      <c r="C112" s="21">
        <v>73.3</v>
      </c>
      <c r="D112" s="11"/>
    </row>
    <row r="113" spans="1:4">
      <c r="A113" s="8">
        <v>27485</v>
      </c>
      <c r="B113" s="13">
        <v>71.8</v>
      </c>
      <c r="C113" s="21">
        <v>71.599999999999994</v>
      </c>
      <c r="D113" s="11"/>
    </row>
    <row r="114" spans="1:4">
      <c r="A114" s="8">
        <v>27576</v>
      </c>
      <c r="B114" s="13">
        <v>73.7</v>
      </c>
      <c r="C114" s="21">
        <v>73.599999999999994</v>
      </c>
      <c r="D114" s="11"/>
    </row>
    <row r="115" spans="1:4">
      <c r="A115" s="8">
        <v>27668</v>
      </c>
      <c r="B115" s="13">
        <v>75.099999999999994</v>
      </c>
      <c r="C115" s="21">
        <v>75.099999999999994</v>
      </c>
      <c r="D115" s="11"/>
    </row>
    <row r="116" spans="1:4">
      <c r="A116" s="8">
        <v>27760</v>
      </c>
      <c r="B116" s="13">
        <v>77.099999999999994</v>
      </c>
      <c r="C116" s="21">
        <v>77.2</v>
      </c>
      <c r="D116" s="11"/>
    </row>
    <row r="117" spans="1:4">
      <c r="A117" s="8">
        <v>27851</v>
      </c>
      <c r="B117" s="13">
        <v>77.900000000000006</v>
      </c>
      <c r="C117" s="21">
        <v>77.900000000000006</v>
      </c>
      <c r="D117" s="11"/>
    </row>
    <row r="118" spans="1:4">
      <c r="A118" s="8">
        <v>27942</v>
      </c>
      <c r="B118" s="13">
        <v>78.5</v>
      </c>
      <c r="C118" s="21">
        <v>78.5</v>
      </c>
      <c r="D118" s="11"/>
    </row>
    <row r="119" spans="1:4">
      <c r="A119" s="8">
        <v>28034</v>
      </c>
      <c r="B119" s="13">
        <v>79.2</v>
      </c>
      <c r="C119" s="21">
        <v>79.2</v>
      </c>
      <c r="D119" s="11"/>
    </row>
    <row r="120" spans="1:4">
      <c r="A120" s="8">
        <v>28126</v>
      </c>
      <c r="B120" s="13">
        <v>80.599999999999994</v>
      </c>
      <c r="C120" s="21">
        <v>80.599999999999994</v>
      </c>
      <c r="D120" s="11"/>
    </row>
    <row r="121" spans="1:4">
      <c r="A121" s="8">
        <v>28216</v>
      </c>
      <c r="B121" s="13">
        <v>82.6</v>
      </c>
      <c r="C121" s="21">
        <v>82.6</v>
      </c>
      <c r="D121" s="11"/>
    </row>
    <row r="122" spans="1:4">
      <c r="A122" s="8">
        <v>28307</v>
      </c>
      <c r="B122" s="13">
        <v>83</v>
      </c>
      <c r="C122" s="21">
        <v>83</v>
      </c>
      <c r="D122" s="11"/>
    </row>
    <row r="123" spans="1:4">
      <c r="A123" s="8">
        <v>28399</v>
      </c>
      <c r="B123" s="13">
        <v>83.2</v>
      </c>
      <c r="C123" s="21">
        <v>83.1</v>
      </c>
      <c r="D123" s="11"/>
    </row>
    <row r="124" spans="1:4">
      <c r="A124" s="8">
        <v>28491</v>
      </c>
      <c r="B124" s="13">
        <v>82.5</v>
      </c>
      <c r="C124" s="21">
        <v>82.4</v>
      </c>
      <c r="D124" s="11"/>
    </row>
    <row r="125" spans="1:4">
      <c r="A125" s="8">
        <v>28581</v>
      </c>
      <c r="B125" s="13">
        <v>84.5</v>
      </c>
      <c r="C125" s="21">
        <v>84.4</v>
      </c>
      <c r="D125" s="11"/>
    </row>
    <row r="126" spans="1:4">
      <c r="A126" s="8">
        <v>28672</v>
      </c>
      <c r="B126" s="13">
        <v>84.6</v>
      </c>
      <c r="C126" s="21">
        <v>84.6</v>
      </c>
      <c r="D126" s="11"/>
    </row>
    <row r="127" spans="1:4">
      <c r="A127" s="8">
        <v>28764</v>
      </c>
      <c r="B127" s="13">
        <v>85.7</v>
      </c>
      <c r="C127" s="21">
        <v>85.8</v>
      </c>
      <c r="D127" s="11"/>
    </row>
    <row r="128" spans="1:4">
      <c r="A128" s="8">
        <v>28856</v>
      </c>
      <c r="B128" s="13">
        <v>85.4</v>
      </c>
      <c r="C128" s="21">
        <v>85.4</v>
      </c>
      <c r="D128" s="11"/>
    </row>
    <row r="129" spans="1:4">
      <c r="A129" s="8">
        <v>28946</v>
      </c>
      <c r="B129" s="13">
        <v>84.5</v>
      </c>
      <c r="C129" s="21">
        <v>84.5</v>
      </c>
      <c r="D129" s="11"/>
    </row>
    <row r="130" spans="1:4">
      <c r="A130" s="8">
        <v>29037</v>
      </c>
      <c r="B130" s="13">
        <v>83.7</v>
      </c>
      <c r="C130" s="21">
        <v>83.6</v>
      </c>
      <c r="D130" s="11"/>
    </row>
    <row r="131" spans="1:4">
      <c r="A131" s="8">
        <v>29129</v>
      </c>
      <c r="B131" s="13">
        <v>83.1</v>
      </c>
      <c r="C131" s="21">
        <v>82.9</v>
      </c>
      <c r="D131" s="11"/>
    </row>
    <row r="132" spans="1:4">
      <c r="A132" s="8">
        <v>29221</v>
      </c>
      <c r="B132" s="13">
        <v>82.7</v>
      </c>
      <c r="C132" s="21">
        <v>82.5</v>
      </c>
      <c r="D132" s="11"/>
    </row>
    <row r="133" spans="1:4">
      <c r="A133" s="8">
        <v>29312</v>
      </c>
      <c r="B133" s="13">
        <v>77.900000000000006</v>
      </c>
      <c r="C133" s="21">
        <v>77.599999999999994</v>
      </c>
      <c r="D133" s="11"/>
    </row>
    <row r="134" spans="1:4">
      <c r="A134" s="8">
        <v>29403</v>
      </c>
      <c r="B134" s="13">
        <v>75.7</v>
      </c>
      <c r="C134" s="21">
        <v>75.3</v>
      </c>
      <c r="D134" s="11"/>
    </row>
    <row r="135" spans="1:4">
      <c r="A135" s="8">
        <v>29495</v>
      </c>
      <c r="B135" s="13">
        <v>78.5</v>
      </c>
      <c r="C135" s="21">
        <v>78.2</v>
      </c>
      <c r="D135" s="11"/>
    </row>
    <row r="136" spans="1:4">
      <c r="A136" s="8">
        <v>29587</v>
      </c>
      <c r="B136" s="13">
        <v>78</v>
      </c>
      <c r="C136" s="21">
        <v>77.7</v>
      </c>
      <c r="D136" s="11"/>
    </row>
    <row r="137" spans="1:4">
      <c r="A137" s="8">
        <v>29677</v>
      </c>
      <c r="B137" s="13">
        <v>77.900000000000006</v>
      </c>
      <c r="C137" s="21">
        <v>77.599999999999994</v>
      </c>
      <c r="D137" s="11"/>
    </row>
    <row r="138" spans="1:4">
      <c r="A138" s="8">
        <v>29768</v>
      </c>
      <c r="B138" s="13">
        <v>77.3</v>
      </c>
      <c r="C138" s="21">
        <v>77</v>
      </c>
      <c r="D138" s="11"/>
    </row>
    <row r="139" spans="1:4">
      <c r="A139" s="8">
        <v>29860</v>
      </c>
      <c r="B139" s="13">
        <v>74.8</v>
      </c>
      <c r="C139" s="21">
        <v>74.3</v>
      </c>
      <c r="D139" s="11"/>
    </row>
    <row r="140" spans="1:4">
      <c r="A140" s="8">
        <v>29952</v>
      </c>
      <c r="B140" s="13">
        <v>72.5</v>
      </c>
      <c r="C140" s="21">
        <v>72</v>
      </c>
      <c r="D140" s="11"/>
    </row>
    <row r="141" spans="1:4">
      <c r="A141" s="8">
        <v>30042</v>
      </c>
      <c r="B141" s="13">
        <v>71.7</v>
      </c>
      <c r="C141" s="21">
        <v>71.2</v>
      </c>
      <c r="D141" s="11"/>
    </row>
    <row r="142" spans="1:4">
      <c r="A142" s="8">
        <v>30133</v>
      </c>
      <c r="B142" s="13">
        <v>70.599999999999994</v>
      </c>
      <c r="C142" s="21">
        <v>70.099999999999994</v>
      </c>
      <c r="D142" s="11"/>
    </row>
    <row r="143" spans="1:4">
      <c r="A143" s="8">
        <v>30225</v>
      </c>
      <c r="B143" s="13">
        <v>68.900000000000006</v>
      </c>
      <c r="C143" s="21">
        <v>68.2</v>
      </c>
      <c r="D143" s="11"/>
    </row>
    <row r="144" spans="1:4">
      <c r="A144" s="8">
        <v>30317</v>
      </c>
      <c r="B144" s="13">
        <v>70.2</v>
      </c>
      <c r="C144" s="21">
        <v>69.599999999999994</v>
      </c>
      <c r="D144" s="11"/>
    </row>
    <row r="145" spans="1:4">
      <c r="A145" s="8">
        <v>30407</v>
      </c>
      <c r="B145" s="13">
        <v>72.2</v>
      </c>
      <c r="C145" s="21">
        <v>71.599999999999994</v>
      </c>
      <c r="D145" s="11"/>
    </row>
    <row r="146" spans="1:4">
      <c r="A146" s="8">
        <v>30498</v>
      </c>
      <c r="B146" s="13">
        <v>74.7</v>
      </c>
      <c r="C146" s="21">
        <v>74.3</v>
      </c>
      <c r="D146" s="11"/>
    </row>
    <row r="147" spans="1:4">
      <c r="A147" s="8">
        <v>30590</v>
      </c>
      <c r="B147" s="13">
        <v>76.8</v>
      </c>
      <c r="C147" s="21">
        <v>76.400000000000006</v>
      </c>
      <c r="D147" s="11"/>
    </row>
    <row r="148" spans="1:4">
      <c r="A148" s="8">
        <v>30682</v>
      </c>
      <c r="B148" s="13">
        <v>78.900000000000006</v>
      </c>
      <c r="C148" s="21">
        <v>78.5</v>
      </c>
      <c r="D148" s="11"/>
    </row>
    <row r="149" spans="1:4">
      <c r="A149" s="8">
        <v>30773</v>
      </c>
      <c r="B149" s="13">
        <v>79.599999999999994</v>
      </c>
      <c r="C149" s="21">
        <v>79.2</v>
      </c>
      <c r="D149" s="11"/>
    </row>
    <row r="150" spans="1:4">
      <c r="A150" s="8">
        <v>30864</v>
      </c>
      <c r="B150" s="13">
        <v>79.8</v>
      </c>
      <c r="C150" s="21">
        <v>79.400000000000006</v>
      </c>
      <c r="D150" s="11"/>
    </row>
    <row r="151" spans="1:4">
      <c r="A151" s="8">
        <v>30956</v>
      </c>
      <c r="B151" s="13">
        <v>79.599999999999994</v>
      </c>
      <c r="C151" s="21">
        <v>79.2</v>
      </c>
      <c r="D151" s="11"/>
    </row>
    <row r="152" spans="1:4">
      <c r="A152" s="8">
        <v>31048</v>
      </c>
      <c r="B152" s="13">
        <v>78.900000000000006</v>
      </c>
      <c r="C152" s="21">
        <v>78.400000000000006</v>
      </c>
      <c r="D152" s="11"/>
    </row>
    <row r="153" spans="1:4">
      <c r="A153" s="8">
        <v>31138</v>
      </c>
      <c r="B153" s="13">
        <v>78.400000000000006</v>
      </c>
      <c r="C153" s="21">
        <v>77.900000000000006</v>
      </c>
      <c r="D153" s="11"/>
    </row>
    <row r="154" spans="1:4">
      <c r="A154" s="8">
        <v>31229</v>
      </c>
      <c r="B154" s="13">
        <v>77.900000000000006</v>
      </c>
      <c r="C154" s="21">
        <v>77.3</v>
      </c>
      <c r="D154" s="11"/>
    </row>
    <row r="155" spans="1:4">
      <c r="A155" s="8">
        <v>31321</v>
      </c>
      <c r="B155" s="13">
        <v>77.8</v>
      </c>
      <c r="C155" s="21">
        <v>77.400000000000006</v>
      </c>
      <c r="D155" s="11"/>
    </row>
    <row r="156" spans="1:4">
      <c r="A156" s="8">
        <v>31413</v>
      </c>
      <c r="B156" s="13">
        <v>78.3</v>
      </c>
      <c r="C156" s="21">
        <v>78</v>
      </c>
      <c r="D156" s="11"/>
    </row>
    <row r="157" spans="1:4">
      <c r="A157" s="8">
        <v>31503</v>
      </c>
      <c r="B157" s="13">
        <v>78.099999999999994</v>
      </c>
      <c r="C157" s="21">
        <v>77.599999999999994</v>
      </c>
      <c r="D157" s="11"/>
    </row>
    <row r="158" spans="1:4">
      <c r="A158" s="8">
        <v>31594</v>
      </c>
      <c r="B158" s="13">
        <v>78.3</v>
      </c>
      <c r="C158" s="21">
        <v>77.8</v>
      </c>
      <c r="D158" s="11"/>
    </row>
    <row r="159" spans="1:4">
      <c r="A159" s="8">
        <v>31686</v>
      </c>
      <c r="B159" s="13">
        <v>78.900000000000006</v>
      </c>
      <c r="C159" s="21">
        <v>78.400000000000006</v>
      </c>
      <c r="D159" s="11"/>
    </row>
    <row r="160" spans="1:4">
      <c r="A160" s="8">
        <v>31778</v>
      </c>
      <c r="B160" s="13">
        <v>79.5</v>
      </c>
      <c r="C160" s="21">
        <v>79</v>
      </c>
      <c r="D160" s="11"/>
    </row>
    <row r="161" spans="1:4">
      <c r="A161" s="8">
        <v>31868</v>
      </c>
      <c r="B161" s="13">
        <v>80.3</v>
      </c>
      <c r="C161" s="21">
        <v>79.8</v>
      </c>
      <c r="D161" s="11"/>
    </row>
    <row r="162" spans="1:4">
      <c r="A162" s="8">
        <v>31959</v>
      </c>
      <c r="B162" s="13">
        <v>81.099999999999994</v>
      </c>
      <c r="C162" s="21">
        <v>80.599999999999994</v>
      </c>
      <c r="D162" s="11"/>
    </row>
    <row r="163" spans="1:4">
      <c r="A163" s="8">
        <v>32051</v>
      </c>
      <c r="B163" s="13">
        <v>82.9</v>
      </c>
      <c r="C163" s="21">
        <v>82.5</v>
      </c>
      <c r="D163" s="11"/>
    </row>
    <row r="164" spans="1:4">
      <c r="A164" s="8">
        <v>32143</v>
      </c>
      <c r="B164" s="13">
        <v>83.1</v>
      </c>
      <c r="C164" s="21">
        <v>82.8</v>
      </c>
      <c r="D164" s="11"/>
    </row>
    <row r="165" spans="1:4">
      <c r="A165" s="8">
        <v>32234</v>
      </c>
      <c r="B165" s="13">
        <v>83.8</v>
      </c>
      <c r="C165" s="21">
        <v>83.6</v>
      </c>
      <c r="D165" s="11"/>
    </row>
    <row r="166" spans="1:4">
      <c r="A166" s="8">
        <v>32325</v>
      </c>
      <c r="B166" s="13">
        <v>84</v>
      </c>
      <c r="C166" s="21">
        <v>83.8</v>
      </c>
      <c r="D166" s="11"/>
    </row>
    <row r="167" spans="1:4">
      <c r="A167" s="8">
        <v>32417</v>
      </c>
      <c r="B167" s="13">
        <v>84.7</v>
      </c>
      <c r="C167" s="21">
        <v>84.6</v>
      </c>
      <c r="D167" s="11"/>
    </row>
    <row r="168" spans="1:4">
      <c r="A168" s="8">
        <v>32509</v>
      </c>
      <c r="B168" s="13">
        <v>84.7</v>
      </c>
      <c r="C168" s="21">
        <v>84.6</v>
      </c>
      <c r="D168" s="11"/>
    </row>
    <row r="169" spans="1:4">
      <c r="A169" s="8">
        <v>32599</v>
      </c>
      <c r="B169" s="13">
        <v>83.5</v>
      </c>
      <c r="C169" s="21">
        <v>83.4</v>
      </c>
      <c r="D169" s="11"/>
    </row>
    <row r="170" spans="1:4">
      <c r="A170" s="8">
        <v>32690</v>
      </c>
      <c r="B170" s="13">
        <v>82.3</v>
      </c>
      <c r="C170" s="21">
        <v>82.2</v>
      </c>
      <c r="D170" s="11"/>
    </row>
    <row r="171" spans="1:4">
      <c r="A171" s="8">
        <v>32782</v>
      </c>
      <c r="B171" s="13">
        <v>81.900000000000006</v>
      </c>
      <c r="C171" s="21">
        <v>81.8</v>
      </c>
      <c r="D171" s="11"/>
    </row>
    <row r="172" spans="1:4">
      <c r="A172" s="8">
        <v>32874</v>
      </c>
      <c r="B172" s="13">
        <v>82.2</v>
      </c>
      <c r="C172" s="21">
        <v>82.1</v>
      </c>
      <c r="D172" s="11"/>
    </row>
    <row r="173" spans="1:4">
      <c r="A173" s="8">
        <v>32964</v>
      </c>
      <c r="B173" s="13">
        <v>82.2</v>
      </c>
      <c r="C173" s="21">
        <v>82.1</v>
      </c>
      <c r="D173" s="11"/>
    </row>
    <row r="174" spans="1:4">
      <c r="A174" s="8">
        <v>33055</v>
      </c>
      <c r="B174" s="13">
        <v>81.900000000000006</v>
      </c>
      <c r="C174" s="21">
        <v>81.8</v>
      </c>
      <c r="D174" s="11"/>
    </row>
    <row r="175" spans="1:4">
      <c r="A175" s="8">
        <v>33147</v>
      </c>
      <c r="B175" s="13">
        <v>80</v>
      </c>
      <c r="C175" s="21">
        <v>79.900000000000006</v>
      </c>
      <c r="D175" s="11"/>
    </row>
    <row r="176" spans="1:4">
      <c r="A176" s="8">
        <v>33239</v>
      </c>
      <c r="B176" s="13">
        <v>77.8</v>
      </c>
      <c r="C176" s="21">
        <v>77.599999999999994</v>
      </c>
      <c r="D176" s="11"/>
    </row>
    <row r="177" spans="1:4">
      <c r="A177" s="8">
        <v>33329</v>
      </c>
      <c r="B177" s="13">
        <v>77.8</v>
      </c>
      <c r="C177" s="21">
        <v>77.7</v>
      </c>
      <c r="D177" s="11"/>
    </row>
    <row r="178" spans="1:4">
      <c r="A178" s="8">
        <v>33420</v>
      </c>
      <c r="B178" s="13">
        <v>78.8</v>
      </c>
      <c r="C178" s="21">
        <v>78.7</v>
      </c>
      <c r="D178" s="11"/>
    </row>
    <row r="179" spans="1:4">
      <c r="A179" s="8">
        <v>33512</v>
      </c>
      <c r="B179" s="13">
        <v>78.8</v>
      </c>
      <c r="C179" s="21">
        <v>78.7</v>
      </c>
      <c r="D179" s="11"/>
    </row>
    <row r="180" spans="1:4">
      <c r="A180" s="8">
        <v>33604</v>
      </c>
      <c r="B180" s="13">
        <v>78.5</v>
      </c>
      <c r="C180" s="21">
        <v>78.5</v>
      </c>
      <c r="D180" s="11"/>
    </row>
    <row r="181" spans="1:4">
      <c r="A181" s="8">
        <v>33695</v>
      </c>
      <c r="B181" s="13">
        <v>79.599999999999994</v>
      </c>
      <c r="C181" s="21">
        <v>79.599999999999994</v>
      </c>
      <c r="D181" s="11"/>
    </row>
    <row r="182" spans="1:4">
      <c r="A182" s="8">
        <v>33786</v>
      </c>
      <c r="B182" s="13">
        <v>79.8</v>
      </c>
      <c r="C182" s="21">
        <v>79.8</v>
      </c>
      <c r="D182" s="11"/>
    </row>
    <row r="183" spans="1:4">
      <c r="A183" s="8">
        <v>33878</v>
      </c>
      <c r="B183" s="13">
        <v>79.8</v>
      </c>
      <c r="C183" s="21">
        <v>79.8</v>
      </c>
      <c r="D183" s="11"/>
    </row>
    <row r="184" spans="1:4">
      <c r="A184" s="8">
        <v>33970</v>
      </c>
      <c r="B184" s="13">
        <v>80.2</v>
      </c>
      <c r="C184" s="21">
        <v>80.099999999999994</v>
      </c>
      <c r="D184" s="11"/>
    </row>
    <row r="185" spans="1:4">
      <c r="A185" s="8">
        <v>34060</v>
      </c>
      <c r="B185" s="13">
        <v>80.2</v>
      </c>
      <c r="C185" s="21">
        <v>80.099999999999994</v>
      </c>
      <c r="D185" s="11"/>
    </row>
    <row r="186" spans="1:4">
      <c r="A186" s="8">
        <v>34151</v>
      </c>
      <c r="B186" s="13">
        <v>80.099999999999994</v>
      </c>
      <c r="C186" s="21">
        <v>80</v>
      </c>
      <c r="D186" s="11"/>
    </row>
    <row r="187" spans="1:4">
      <c r="A187" s="8">
        <v>34243</v>
      </c>
      <c r="B187" s="13">
        <v>81</v>
      </c>
      <c r="C187" s="21">
        <v>81</v>
      </c>
      <c r="D187" s="11"/>
    </row>
    <row r="188" spans="1:4">
      <c r="A188" s="8">
        <v>34335</v>
      </c>
      <c r="B188" s="13">
        <v>81.400000000000006</v>
      </c>
      <c r="C188" s="21">
        <v>81.5</v>
      </c>
      <c r="D188" s="11"/>
    </row>
    <row r="189" spans="1:4">
      <c r="A189" s="8">
        <v>34425</v>
      </c>
      <c r="B189" s="13">
        <v>82.6</v>
      </c>
      <c r="C189" s="21">
        <v>82.7</v>
      </c>
      <c r="D189" s="11"/>
    </row>
    <row r="190" spans="1:4">
      <c r="A190" s="8">
        <v>34516</v>
      </c>
      <c r="B190" s="13">
        <v>83</v>
      </c>
      <c r="C190" s="21">
        <v>83.1</v>
      </c>
      <c r="D190" s="11"/>
    </row>
    <row r="191" spans="1:4">
      <c r="A191" s="8">
        <v>34608</v>
      </c>
      <c r="B191" s="13">
        <v>84</v>
      </c>
      <c r="C191" s="21">
        <v>84.1</v>
      </c>
      <c r="D191" s="11"/>
    </row>
    <row r="192" spans="1:4">
      <c r="A192" s="8">
        <v>34700</v>
      </c>
      <c r="B192" s="13">
        <v>84.2</v>
      </c>
      <c r="C192" s="21">
        <v>84.3</v>
      </c>
      <c r="D192" s="11"/>
    </row>
    <row r="193" spans="1:4">
      <c r="A193" s="8">
        <v>34790</v>
      </c>
      <c r="B193" s="13">
        <v>83.3</v>
      </c>
      <c r="C193" s="21">
        <v>83.3</v>
      </c>
      <c r="D193" s="11"/>
    </row>
    <row r="194" spans="1:4">
      <c r="A194" s="8">
        <v>34881</v>
      </c>
      <c r="B194" s="13">
        <v>82.8</v>
      </c>
      <c r="C194" s="21">
        <v>82.9</v>
      </c>
      <c r="D194" s="11"/>
    </row>
    <row r="195" spans="1:4">
      <c r="A195" s="8">
        <v>34973</v>
      </c>
      <c r="B195" s="13">
        <v>82.5</v>
      </c>
      <c r="C195" s="21">
        <v>82.5</v>
      </c>
      <c r="D195" s="11"/>
    </row>
    <row r="196" spans="1:4">
      <c r="A196" s="8">
        <v>35065</v>
      </c>
      <c r="B196" s="13">
        <v>81.8</v>
      </c>
      <c r="C196" s="21">
        <v>81.900000000000006</v>
      </c>
      <c r="D196" s="11"/>
    </row>
    <row r="197" spans="1:4">
      <c r="A197" s="8">
        <v>35156</v>
      </c>
      <c r="B197" s="13">
        <v>82.2</v>
      </c>
      <c r="C197" s="21">
        <v>82.2</v>
      </c>
      <c r="D197" s="11"/>
    </row>
    <row r="198" spans="1:4">
      <c r="A198" s="8">
        <v>35247</v>
      </c>
      <c r="B198" s="13">
        <v>82.3</v>
      </c>
      <c r="C198" s="21">
        <v>82.4</v>
      </c>
      <c r="D198" s="11"/>
    </row>
    <row r="199" spans="1:4">
      <c r="A199" s="8">
        <v>35339</v>
      </c>
      <c r="B199" s="13">
        <v>82.2</v>
      </c>
      <c r="C199" s="21">
        <v>82.2</v>
      </c>
      <c r="D199" s="11"/>
    </row>
    <row r="200" spans="1:4">
      <c r="A200" s="8">
        <v>35431</v>
      </c>
      <c r="B200" s="13">
        <v>82.6</v>
      </c>
      <c r="C200" s="21">
        <v>82.6</v>
      </c>
      <c r="D200" s="11"/>
    </row>
    <row r="201" spans="1:4">
      <c r="A201" s="8">
        <v>35521</v>
      </c>
      <c r="B201" s="13">
        <v>82.7</v>
      </c>
      <c r="C201" s="21">
        <v>82.6</v>
      </c>
      <c r="D201" s="11"/>
    </row>
    <row r="202" spans="1:4">
      <c r="A202" s="8">
        <v>35612</v>
      </c>
      <c r="B202" s="13">
        <v>83.2</v>
      </c>
      <c r="C202" s="21">
        <v>83.1</v>
      </c>
      <c r="D202" s="11"/>
    </row>
    <row r="203" spans="1:4">
      <c r="A203" s="8">
        <v>35704</v>
      </c>
      <c r="B203" s="13">
        <v>83.7</v>
      </c>
      <c r="C203" s="21">
        <v>83.6</v>
      </c>
      <c r="D203" s="11"/>
    </row>
    <row r="204" spans="1:4">
      <c r="A204" s="8">
        <v>35796</v>
      </c>
      <c r="B204" s="13">
        <v>83.1</v>
      </c>
      <c r="C204" s="21">
        <v>82.9</v>
      </c>
      <c r="D204" s="11"/>
    </row>
    <row r="205" spans="1:4">
      <c r="A205" s="8">
        <v>35886</v>
      </c>
      <c r="B205" s="13">
        <v>81.900000000000006</v>
      </c>
      <c r="C205" s="21">
        <v>81.7</v>
      </c>
      <c r="D205" s="11"/>
    </row>
    <row r="206" spans="1:4">
      <c r="A206" s="8">
        <v>35977</v>
      </c>
      <c r="B206" s="13">
        <v>81</v>
      </c>
      <c r="C206" s="21">
        <v>80.7</v>
      </c>
      <c r="D206" s="11"/>
    </row>
    <row r="207" spans="1:4">
      <c r="A207" s="8">
        <v>36069</v>
      </c>
      <c r="B207" s="13">
        <v>81.099999999999994</v>
      </c>
      <c r="C207" s="21">
        <v>80.900000000000006</v>
      </c>
      <c r="D207" s="11"/>
    </row>
    <row r="208" spans="1:4">
      <c r="A208" s="8">
        <v>36161</v>
      </c>
      <c r="B208" s="13">
        <v>80.900000000000006</v>
      </c>
      <c r="C208" s="21">
        <v>80.7</v>
      </c>
      <c r="D208" s="11"/>
    </row>
    <row r="209" spans="1:4">
      <c r="A209" s="8">
        <v>36251</v>
      </c>
      <c r="B209" s="13">
        <v>80.7</v>
      </c>
      <c r="C209" s="21">
        <v>80.400000000000006</v>
      </c>
      <c r="D209" s="11"/>
    </row>
    <row r="210" spans="1:4">
      <c r="A210" s="8">
        <v>36342</v>
      </c>
      <c r="B210" s="13">
        <v>80.3</v>
      </c>
      <c r="C210" s="21">
        <v>80</v>
      </c>
      <c r="D210" s="11"/>
    </row>
    <row r="211" spans="1:4">
      <c r="A211" s="8">
        <v>36434</v>
      </c>
      <c r="B211" s="13">
        <v>81.099999999999994</v>
      </c>
      <c r="C211" s="21">
        <v>80.7</v>
      </c>
      <c r="D211" s="11"/>
    </row>
    <row r="212" spans="1:4">
      <c r="A212" s="8">
        <v>36526</v>
      </c>
      <c r="B212" s="13">
        <v>81.099999999999994</v>
      </c>
      <c r="C212" s="21">
        <v>80.7</v>
      </c>
      <c r="D212" s="11"/>
    </row>
    <row r="213" spans="1:4">
      <c r="A213" s="8">
        <v>36617</v>
      </c>
      <c r="B213" s="13">
        <v>81</v>
      </c>
      <c r="C213" s="21">
        <v>80.599999999999994</v>
      </c>
      <c r="D213" s="11"/>
    </row>
    <row r="214" spans="1:4">
      <c r="A214" s="8">
        <v>36708</v>
      </c>
      <c r="B214" s="13">
        <v>79.900000000000006</v>
      </c>
      <c r="C214" s="21">
        <v>79.5</v>
      </c>
      <c r="D214" s="11"/>
    </row>
    <row r="215" spans="1:4">
      <c r="A215" s="8">
        <v>36800</v>
      </c>
      <c r="B215" s="13">
        <v>78.5</v>
      </c>
      <c r="C215" s="21">
        <v>78</v>
      </c>
      <c r="D215" s="11"/>
    </row>
    <row r="216" spans="1:4">
      <c r="A216" s="8">
        <v>36892</v>
      </c>
      <c r="B216" s="13">
        <v>76.400000000000006</v>
      </c>
      <c r="C216" s="21">
        <v>76</v>
      </c>
      <c r="D216" s="11"/>
    </row>
    <row r="217" spans="1:4">
      <c r="A217" s="8">
        <v>36982</v>
      </c>
      <c r="B217" s="13">
        <v>74.7</v>
      </c>
      <c r="C217" s="21">
        <v>74.2</v>
      </c>
      <c r="D217" s="11"/>
    </row>
    <row r="218" spans="1:4">
      <c r="A218" s="8">
        <v>37073</v>
      </c>
      <c r="B218" s="13">
        <v>73</v>
      </c>
      <c r="C218" s="21">
        <v>72.400000000000006</v>
      </c>
      <c r="D218" s="11"/>
    </row>
    <row r="219" spans="1:4">
      <c r="A219" s="8">
        <v>37165</v>
      </c>
      <c r="B219" s="13">
        <v>71.7</v>
      </c>
      <c r="C219" s="21">
        <v>71.099999999999994</v>
      </c>
      <c r="D219" s="11"/>
    </row>
    <row r="220" spans="1:4">
      <c r="A220" s="8">
        <v>37257</v>
      </c>
      <c r="B220" s="13">
        <v>71.900000000000006</v>
      </c>
      <c r="C220" s="21">
        <v>71.400000000000006</v>
      </c>
      <c r="D220" s="11"/>
    </row>
    <row r="221" spans="1:4">
      <c r="A221" s="8">
        <v>37347</v>
      </c>
      <c r="B221" s="13">
        <v>72.8</v>
      </c>
      <c r="C221" s="21">
        <v>72.400000000000006</v>
      </c>
      <c r="D221" s="11"/>
    </row>
    <row r="222" spans="1:4">
      <c r="A222" s="8">
        <v>37438</v>
      </c>
      <c r="B222" s="13">
        <v>73.3</v>
      </c>
      <c r="C222" s="21">
        <v>72.900000000000006</v>
      </c>
      <c r="D222" s="11"/>
    </row>
    <row r="223" spans="1:4">
      <c r="A223" s="8">
        <v>37530</v>
      </c>
      <c r="B223" s="13">
        <v>73.2</v>
      </c>
      <c r="C223" s="21">
        <v>72.7</v>
      </c>
      <c r="D223" s="11"/>
    </row>
    <row r="224" spans="1:4">
      <c r="A224" s="8">
        <v>37622</v>
      </c>
      <c r="B224" s="13">
        <v>73.599999999999994</v>
      </c>
      <c r="C224" s="21">
        <v>73.2</v>
      </c>
      <c r="D224" s="11"/>
    </row>
    <row r="225" spans="1:4">
      <c r="A225" s="8">
        <v>37712</v>
      </c>
      <c r="B225" s="13">
        <v>73.400000000000006</v>
      </c>
      <c r="C225" s="21">
        <v>72.900000000000006</v>
      </c>
      <c r="D225" s="11"/>
    </row>
    <row r="226" spans="1:4">
      <c r="A226" s="8">
        <v>37803</v>
      </c>
      <c r="B226" s="13">
        <v>74</v>
      </c>
      <c r="C226" s="21">
        <v>73.599999999999994</v>
      </c>
      <c r="D226" s="11"/>
    </row>
    <row r="227" spans="1:4">
      <c r="A227" s="8">
        <v>37895</v>
      </c>
      <c r="B227" s="13">
        <v>74.8</v>
      </c>
      <c r="C227" s="21">
        <v>74.400000000000006</v>
      </c>
      <c r="D227" s="11"/>
    </row>
    <row r="228" spans="1:4">
      <c r="A228" s="8">
        <v>37987</v>
      </c>
      <c r="B228" s="13">
        <v>75.3</v>
      </c>
      <c r="C228" s="21">
        <v>74.8</v>
      </c>
      <c r="D228" s="11"/>
    </row>
    <row r="229" spans="1:4">
      <c r="A229" s="8">
        <v>38078</v>
      </c>
      <c r="B229" s="13">
        <v>75.900000000000006</v>
      </c>
      <c r="C229" s="21">
        <v>75.400000000000006</v>
      </c>
      <c r="D229" s="11"/>
    </row>
    <row r="230" spans="1:4">
      <c r="A230" s="8">
        <v>38169</v>
      </c>
      <c r="B230" s="13">
        <v>76.599999999999994</v>
      </c>
      <c r="C230" s="21">
        <v>76.099999999999994</v>
      </c>
      <c r="D230" s="11"/>
    </row>
    <row r="231" spans="1:4">
      <c r="A231" s="8">
        <v>38261</v>
      </c>
      <c r="B231" s="13">
        <v>77.5</v>
      </c>
      <c r="C231" s="21">
        <v>77.099999999999994</v>
      </c>
      <c r="D231" s="11"/>
    </row>
    <row r="232" spans="1:4">
      <c r="A232" s="8">
        <v>38353</v>
      </c>
      <c r="B232" s="13">
        <v>78.3</v>
      </c>
      <c r="C232" s="21">
        <v>77.900000000000006</v>
      </c>
      <c r="D232" s="11"/>
    </row>
    <row r="233" spans="1:4">
      <c r="A233" s="8">
        <v>38443</v>
      </c>
      <c r="B233" s="13">
        <v>78.5</v>
      </c>
      <c r="C233" s="21">
        <v>78.099999999999994</v>
      </c>
      <c r="D233" s="11"/>
    </row>
    <row r="234" spans="1:4">
      <c r="A234" s="8">
        <v>38534</v>
      </c>
      <c r="B234" s="13">
        <v>78.400000000000006</v>
      </c>
      <c r="C234" s="21">
        <v>78</v>
      </c>
      <c r="D234" s="11"/>
    </row>
    <row r="235" spans="1:4">
      <c r="A235" s="8">
        <v>38626</v>
      </c>
      <c r="B235" s="13">
        <v>79.2</v>
      </c>
      <c r="C235" s="21">
        <v>78.900000000000006</v>
      </c>
      <c r="D235" s="11"/>
    </row>
    <row r="236" spans="1:4">
      <c r="A236" s="8">
        <v>38718</v>
      </c>
      <c r="B236" s="13">
        <v>79.400000000000006</v>
      </c>
      <c r="C236" s="21">
        <v>79.2</v>
      </c>
      <c r="D236" s="11"/>
    </row>
    <row r="237" spans="1:4">
      <c r="A237" s="8">
        <v>38808</v>
      </c>
      <c r="B237" s="13">
        <v>79.5</v>
      </c>
      <c r="C237" s="21">
        <v>79.3</v>
      </c>
      <c r="D237" s="11"/>
    </row>
    <row r="238" spans="1:4">
      <c r="A238" s="8">
        <v>38899</v>
      </c>
      <c r="B238" s="13">
        <v>79.5</v>
      </c>
      <c r="C238" s="21">
        <v>79.5</v>
      </c>
      <c r="D238" s="11"/>
    </row>
    <row r="239" spans="1:4">
      <c r="A239" s="8">
        <v>38991</v>
      </c>
      <c r="B239" s="13">
        <v>79</v>
      </c>
      <c r="C239" s="21">
        <v>78.900000000000006</v>
      </c>
      <c r="D239" s="11"/>
    </row>
    <row r="240" spans="1:4">
      <c r="A240" s="8">
        <v>39083</v>
      </c>
      <c r="B240" s="13">
        <v>78.900000000000006</v>
      </c>
      <c r="C240" s="21">
        <v>78.8</v>
      </c>
      <c r="D240" s="11"/>
    </row>
    <row r="241" spans="1:4">
      <c r="A241" s="8">
        <v>39173</v>
      </c>
      <c r="B241" s="13">
        <v>79.5</v>
      </c>
      <c r="C241" s="21">
        <v>79.400000000000006</v>
      </c>
      <c r="D241" s="11"/>
    </row>
    <row r="242" spans="1:4">
      <c r="A242" s="8">
        <v>39264</v>
      </c>
      <c r="B242">
        <v>79.8</v>
      </c>
      <c r="C242" s="21">
        <v>79.8</v>
      </c>
    </row>
    <row r="243" spans="1:4">
      <c r="A243" s="8">
        <v>39356</v>
      </c>
      <c r="B243">
        <v>79.2</v>
      </c>
      <c r="C243" s="21">
        <v>79.3</v>
      </c>
    </row>
    <row r="244" spans="1:4">
      <c r="A244" s="8">
        <v>39448</v>
      </c>
      <c r="B244">
        <v>78.7</v>
      </c>
      <c r="C244" s="21">
        <v>78.7</v>
      </c>
    </row>
    <row r="245" spans="1:4">
      <c r="A245" s="8">
        <v>39539</v>
      </c>
      <c r="B245">
        <v>77.5</v>
      </c>
      <c r="C245" s="21">
        <v>77.599999999999994</v>
      </c>
    </row>
    <row r="246" spans="1:4">
      <c r="A246" s="8">
        <v>39630</v>
      </c>
      <c r="B246">
        <v>75.5</v>
      </c>
      <c r="C246" s="21">
        <v>75.5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48"/>
  <sheetViews>
    <sheetView topLeftCell="E1" workbookViewId="0">
      <selection activeCell="S14" sqref="S14"/>
    </sheetView>
  </sheetViews>
  <sheetFormatPr defaultRowHeight="12.75"/>
  <cols>
    <col min="1" max="1" width="16.5703125" customWidth="1"/>
  </cols>
  <sheetData>
    <row r="1" spans="1:19">
      <c r="A1" t="s">
        <v>97</v>
      </c>
      <c r="B1" t="s">
        <v>124</v>
      </c>
      <c r="C1" t="s">
        <v>128</v>
      </c>
      <c r="Q1" s="15" t="s">
        <v>142</v>
      </c>
      <c r="S1" s="15" t="s">
        <v>143</v>
      </c>
    </row>
    <row r="2" spans="1:19">
      <c r="A2" s="1">
        <v>17168</v>
      </c>
      <c r="B2" s="24">
        <v>170.215</v>
      </c>
      <c r="C2" s="21">
        <v>1017.2</v>
      </c>
    </row>
    <row r="3" spans="1:19">
      <c r="A3" s="1">
        <v>17258</v>
      </c>
      <c r="B3" s="24">
        <v>156.74700000000001</v>
      </c>
      <c r="C3" s="21">
        <v>1034</v>
      </c>
    </row>
    <row r="4" spans="1:19">
      <c r="A4" s="1">
        <v>17349</v>
      </c>
      <c r="B4" s="24">
        <v>151.64500000000001</v>
      </c>
      <c r="C4" s="21">
        <v>1037.5</v>
      </c>
    </row>
    <row r="5" spans="1:19">
      <c r="A5" s="1">
        <v>17441</v>
      </c>
      <c r="B5" s="24">
        <v>182.58799999999999</v>
      </c>
      <c r="C5" s="21">
        <v>1037.7</v>
      </c>
    </row>
    <row r="6" spans="1:19">
      <c r="A6" s="1">
        <v>17533</v>
      </c>
      <c r="B6" s="24">
        <v>202.61600000000001</v>
      </c>
      <c r="C6" s="21">
        <v>1042.5999999999999</v>
      </c>
    </row>
    <row r="7" spans="1:19">
      <c r="A7" s="1">
        <v>17624</v>
      </c>
      <c r="B7" s="24">
        <v>215.82300000000001</v>
      </c>
      <c r="C7" s="21">
        <v>1054.3</v>
      </c>
    </row>
    <row r="8" spans="1:19">
      <c r="A8" s="1">
        <v>17715</v>
      </c>
      <c r="B8" s="24">
        <v>218.339</v>
      </c>
      <c r="C8" s="21">
        <v>1056.0999999999999</v>
      </c>
    </row>
    <row r="9" spans="1:19">
      <c r="A9" s="1">
        <v>17807</v>
      </c>
      <c r="B9" s="24">
        <v>207.94399999999999</v>
      </c>
      <c r="C9" s="21">
        <v>1064.8</v>
      </c>
    </row>
    <row r="10" spans="1:19">
      <c r="A10" s="1">
        <v>17899</v>
      </c>
      <c r="B10" s="24">
        <v>174.79599999999999</v>
      </c>
      <c r="C10" s="21">
        <v>1066.0999999999999</v>
      </c>
    </row>
    <row r="11" spans="1:19">
      <c r="A11" s="1">
        <v>17989</v>
      </c>
      <c r="B11" s="24">
        <v>150.916</v>
      </c>
      <c r="C11" s="21">
        <v>1082.5999999999999</v>
      </c>
    </row>
    <row r="12" spans="1:19">
      <c r="A12" s="1">
        <v>18080</v>
      </c>
      <c r="B12" s="24">
        <v>164.279</v>
      </c>
      <c r="C12" s="21">
        <v>1085</v>
      </c>
    </row>
    <row r="13" spans="1:19">
      <c r="A13" s="1">
        <v>18172</v>
      </c>
      <c r="B13" s="24">
        <v>154.88999999999999</v>
      </c>
      <c r="C13" s="21">
        <v>1100.2</v>
      </c>
    </row>
    <row r="14" spans="1:19">
      <c r="A14" s="1">
        <v>18264</v>
      </c>
      <c r="B14" s="24">
        <v>194.16399999999999</v>
      </c>
      <c r="C14" s="21">
        <v>1118.9000000000001</v>
      </c>
      <c r="I14">
        <v>72.08</v>
      </c>
      <c r="J14">
        <f>((Quarterly!I46+Quarterly!G46)/I14)*100</f>
        <v>100.02774694783574</v>
      </c>
      <c r="L14" s="14"/>
      <c r="O14" s="14">
        <v>155.38999999999999</v>
      </c>
      <c r="Q14" s="14">
        <f>100*(Quarterly!K46+Quarterly!J46)/O14</f>
        <v>100.00643542055474</v>
      </c>
      <c r="S14">
        <f>100*J14/Q14</f>
        <v>100.02131015588284</v>
      </c>
    </row>
    <row r="15" spans="1:19">
      <c r="A15" s="1">
        <v>18354</v>
      </c>
      <c r="B15" s="24">
        <v>215.49299999999999</v>
      </c>
      <c r="C15" s="21">
        <v>1136.8</v>
      </c>
      <c r="F15">
        <f>((Quarterly!I47+Quarterly!G47)/(consumption!B26*(Quarterly!I47/consumption!B27)+B14*(Quarterly!G47/B15)))</f>
        <v>1.0699126470267684</v>
      </c>
      <c r="G15">
        <f>((consumption!B27*(Quarterly!I46/consumption!B26)+B15*(Quarterly!G46/B14))/(Quarterly!I46+Quarterly!G46))</f>
        <v>1.0698177048661441</v>
      </c>
      <c r="I15">
        <f>I14*SQRT(F15*G15)</f>
        <v>77.115881806307954</v>
      </c>
      <c r="J15">
        <f>((Quarterly!I47+Quarterly!G47)/I15)*100</f>
        <v>101.14648004144293</v>
      </c>
      <c r="L15" s="14">
        <f>(Quarterly!K47+Quarterly!J47)/(consumption!S26*(Quarterly!K47/consumption!S27)+consumption!J26*(Quarterly!J47/consumption!J27))</f>
        <v>1.0178033417848655</v>
      </c>
      <c r="N15">
        <f>(consumption!S27*(Quarterly!K46/consumption!S26)+consumption!J27*(Quarterly!J46/consumption!J26))/(Quarterly!K46+Quarterly!J46)</f>
        <v>1.0178159842873002</v>
      </c>
      <c r="O15">
        <f>O14*SQRT(L15*N15)</f>
        <v>158.15744353612669</v>
      </c>
      <c r="Q15" s="14">
        <f>100*(Quarterly!K47+Quarterly!J47)/O15</f>
        <v>100.4062764606628</v>
      </c>
      <c r="S15">
        <f t="shared" ref="S15:S78" si="0">100*J15/Q15</f>
        <v>100.73720847627501</v>
      </c>
    </row>
    <row r="16" spans="1:19">
      <c r="A16" s="1">
        <v>18445</v>
      </c>
      <c r="B16" s="24">
        <v>234.809</v>
      </c>
      <c r="C16" s="21">
        <v>1195.3</v>
      </c>
      <c r="F16">
        <f>((Quarterly!I48+Quarterly!G48)/(consumption!B27*(Quarterly!I48/consumption!B28)+B15*(Quarterly!G48/B16)))</f>
        <v>1.1472092995945136</v>
      </c>
      <c r="G16">
        <f>((consumption!B28*(Quarterly!I47/consumption!B27)+B16*(Quarterly!G47/B15))/(Quarterly!I47+Quarterly!G47))</f>
        <v>1.1479143432638723</v>
      </c>
      <c r="I16">
        <f t="shared" ref="I16:I79" si="1">I15*SQRT(F16*G16)</f>
        <v>88.495237611252549</v>
      </c>
      <c r="J16">
        <f>((Quarterly!I48+Quarterly!G48)/I16)*100</f>
        <v>103.62139531488184</v>
      </c>
      <c r="L16" s="14">
        <f>(Quarterly!K48+Quarterly!J48)/(consumption!S27*(Quarterly!K48/consumption!S28)+consumption!J27*(Quarterly!J48/consumption!J28))</f>
        <v>1.0164053868918952</v>
      </c>
      <c r="N16">
        <f>(consumption!S28*(Quarterly!K47/consumption!S27)+consumption!J28*(Quarterly!J47/consumption!J27))/(Quarterly!K47+Quarterly!J47)</f>
        <v>1.0163909648124436</v>
      </c>
      <c r="O16">
        <f t="shared" ref="O16:O79" si="2">O15*SQRT(L16*N16)</f>
        <v>160.75093710351595</v>
      </c>
      <c r="Q16" s="14">
        <f>100*(Quarterly!K48+Quarterly!J48)/O16</f>
        <v>102.70546659002274</v>
      </c>
      <c r="S16">
        <f t="shared" si="0"/>
        <v>100.89180133762039</v>
      </c>
    </row>
    <row r="17" spans="1:19">
      <c r="A17" s="1">
        <v>18537</v>
      </c>
      <c r="B17" s="24">
        <v>266.15100000000001</v>
      </c>
      <c r="C17" s="21">
        <v>1160.0999999999999</v>
      </c>
      <c r="F17">
        <f>((Quarterly!I49+Quarterly!G49)/(consumption!B28*(Quarterly!I49/consumption!B29)+B16*(Quarterly!G49/B17)))</f>
        <v>1.0338079134948541</v>
      </c>
      <c r="G17">
        <f>((consumption!B29*(Quarterly!I48/consumption!B28)+B17*(Quarterly!G48/B16))/(Quarterly!I48+Quarterly!G48))</f>
        <v>1.0324234242685011</v>
      </c>
      <c r="I17">
        <f t="shared" si="1"/>
        <v>91.42579607367874</v>
      </c>
      <c r="J17">
        <f>((Quarterly!I49+Quarterly!G49)/I17)*100</f>
        <v>106.53448390157494</v>
      </c>
      <c r="L17" s="14">
        <f>(Quarterly!K49+Quarterly!J49)/(consumption!S28*(Quarterly!K49/consumption!S29)+consumption!J28*(Quarterly!J49/consumption!J29))</f>
        <v>0.99154983124503893</v>
      </c>
      <c r="N17">
        <f>(consumption!S29*(Quarterly!K48/consumption!S28)+consumption!J29*(Quarterly!J48/consumption!J28))/(Quarterly!K48+Quarterly!J48)</f>
        <v>0.99162495279922447</v>
      </c>
      <c r="O17">
        <f t="shared" si="2"/>
        <v>159.39860237323239</v>
      </c>
      <c r="Q17" s="14">
        <f>100*(Quarterly!K49+Quarterly!J49)/O17</f>
        <v>104.51785493696208</v>
      </c>
      <c r="S17">
        <f t="shared" si="0"/>
        <v>101.92945881431375</v>
      </c>
    </row>
    <row r="18" spans="1:19">
      <c r="A18" s="1">
        <v>18629</v>
      </c>
      <c r="B18" s="24">
        <v>237.898</v>
      </c>
      <c r="C18" s="21">
        <v>1187.4000000000001</v>
      </c>
      <c r="F18">
        <f>((Quarterly!I50+Quarterly!G50)/(consumption!B29*(Quarterly!I50/consumption!B30)+B17*(Quarterly!G50/B18)))</f>
        <v>0.93777271160655185</v>
      </c>
      <c r="G18">
        <f>((consumption!B30*(Quarterly!I49/consumption!B29)+B18*(Quarterly!G49/B17))/(Quarterly!I49+Quarterly!G49))</f>
        <v>0.93815371760475652</v>
      </c>
      <c r="I18">
        <f t="shared" si="1"/>
        <v>85.754031814438889</v>
      </c>
      <c r="J18">
        <f>((Quarterly!I50+Quarterly!G50)/I18)*100</f>
        <v>111.83147657420437</v>
      </c>
      <c r="L18" s="14">
        <f>(Quarterly!K50+Quarterly!J50)/(consumption!S29*(Quarterly!K50/consumption!S30)+consumption!J29*(Quarterly!J50/consumption!J30))</f>
        <v>1.0220724717643579</v>
      </c>
      <c r="N18">
        <f>(consumption!S30*(Quarterly!K49/consumption!S29)+consumption!J30*(Quarterly!J49/consumption!J29))/(Quarterly!K49+Quarterly!J49)</f>
        <v>1.0220198574416577</v>
      </c>
      <c r="O18">
        <f t="shared" si="2"/>
        <v>162.91273014467464</v>
      </c>
      <c r="Q18" s="14">
        <f>100*(Quarterly!K50+Quarterly!J50)/O18</f>
        <v>107.78777069419831</v>
      </c>
      <c r="S18">
        <f t="shared" si="0"/>
        <v>103.75154421875774</v>
      </c>
    </row>
    <row r="19" spans="1:19">
      <c r="A19" s="1">
        <v>18719</v>
      </c>
      <c r="B19" s="24">
        <v>243.97200000000001</v>
      </c>
      <c r="C19" s="21">
        <v>1154.5</v>
      </c>
      <c r="F19">
        <f>((Quarterly!I51+Quarterly!G51)/(consumption!B30*(Quarterly!I51/consumption!B31)+B18*(Quarterly!G51/B19)))</f>
        <v>0.96427188680245501</v>
      </c>
      <c r="G19">
        <f>((consumption!B31*(Quarterly!I50/consumption!B30)+B19*(Quarterly!G50/B18))/(Quarterly!I50+Quarterly!G50))</f>
        <v>0.9637974716162655</v>
      </c>
      <c r="I19">
        <f t="shared" si="1"/>
        <v>82.669858048555497</v>
      </c>
      <c r="J19">
        <f>((Quarterly!I51+Quarterly!G51)/I19)*100</f>
        <v>113.34239856195958</v>
      </c>
      <c r="L19" s="14">
        <f>(Quarterly!K51+Quarterly!J51)/(consumption!S30*(Quarterly!K51/consumption!S31)+consumption!J30*(Quarterly!J51/consumption!J31))</f>
        <v>0.99572763785792473</v>
      </c>
      <c r="N19">
        <f>(consumption!S31*(Quarterly!K50/consumption!S30)+consumption!J31*(Quarterly!J50/consumption!J30))/(Quarterly!K50+Quarterly!J50)</f>
        <v>0.99572680192091334</v>
      </c>
      <c r="O19">
        <f t="shared" si="2"/>
        <v>162.21663987153775</v>
      </c>
      <c r="Q19" s="14">
        <f>100*(Quarterly!K51+Quarterly!J51)/O19</f>
        <v>108.6201761665979</v>
      </c>
      <c r="S19">
        <f t="shared" si="0"/>
        <v>104.34746339217762</v>
      </c>
    </row>
    <row r="20" spans="1:19">
      <c r="A20" s="1">
        <v>18810</v>
      </c>
      <c r="B20" s="24">
        <v>225.26400000000001</v>
      </c>
      <c r="C20" s="21">
        <v>1167.9000000000001</v>
      </c>
      <c r="F20">
        <f>((Quarterly!I52+Quarterly!G52)/(consumption!B31*(Quarterly!I52/consumption!B32)+B19*(Quarterly!G52/B20)))</f>
        <v>0.94072229323334966</v>
      </c>
      <c r="G20">
        <f>((consumption!B32*(Quarterly!I51/consumption!B31)+B20*(Quarterly!G51/B19))/(Quarterly!I51+Quarterly!G51))</f>
        <v>0.94063842652344032</v>
      </c>
      <c r="I20">
        <f t="shared" si="1"/>
        <v>77.76591174294397</v>
      </c>
      <c r="J20">
        <f>((Quarterly!I52+Quarterly!G52)/I20)*100</f>
        <v>112.77434808440651</v>
      </c>
      <c r="L20" s="14">
        <f>(Quarterly!K52+Quarterly!J52)/(consumption!S31*(Quarterly!K52/consumption!S32)+consumption!J31*(Quarterly!J52/consumption!J32))</f>
        <v>1.017162505079088</v>
      </c>
      <c r="N20">
        <f>(consumption!S32*(Quarterly!K51/consumption!S31)+consumption!J32*(Quarterly!J51/consumption!J31))/(Quarterly!K51+Quarterly!J51)</f>
        <v>1.0172005160401449</v>
      </c>
      <c r="O20">
        <f t="shared" si="2"/>
        <v>165.00376675363395</v>
      </c>
      <c r="Q20" s="14">
        <f>100*(Quarterly!K52+Quarterly!J52)/O20</f>
        <v>108.72479066969481</v>
      </c>
      <c r="S20">
        <f t="shared" si="0"/>
        <v>103.72459435402753</v>
      </c>
    </row>
    <row r="21" spans="1:19">
      <c r="A21" s="1">
        <v>18902</v>
      </c>
      <c r="B21" s="24">
        <v>206.12100000000001</v>
      </c>
      <c r="C21" s="21">
        <v>1174.9000000000001</v>
      </c>
      <c r="F21">
        <f>((Quarterly!I53+Quarterly!G53)/(consumption!B32*(Quarterly!I53/consumption!B33)+B20*(Quarterly!G53/B21)))</f>
        <v>0.93973790995310913</v>
      </c>
      <c r="G21">
        <f>((consumption!B33*(Quarterly!I52/consumption!B32)+B21*(Quarterly!G52/B20))/(Quarterly!I52+Quarterly!G52))</f>
        <v>0.93954366213809548</v>
      </c>
      <c r="I21">
        <f t="shared" si="1"/>
        <v>73.072022047346834</v>
      </c>
      <c r="J21">
        <f>((Quarterly!I53+Quarterly!G53)/I21)*100</f>
        <v>113.31286267998708</v>
      </c>
      <c r="L21" s="14">
        <f>(Quarterly!K53+Quarterly!J53)/(consumption!S32*(Quarterly!K53/consumption!S33)+consumption!J32*(Quarterly!J53/consumption!J33))</f>
        <v>1.0082120200194991</v>
      </c>
      <c r="N21">
        <f>(consumption!S33*(Quarterly!K52/consumption!S32)+consumption!J33*(Quarterly!J52/consumption!J32))/(Quarterly!K52+Quarterly!J52)</f>
        <v>1.0082162704474795</v>
      </c>
      <c r="O21">
        <f t="shared" si="2"/>
        <v>166.35913165745151</v>
      </c>
      <c r="Q21" s="14">
        <f>100*(Quarterly!K53+Quarterly!J53)/O21</f>
        <v>110.18331135403572</v>
      </c>
      <c r="S21">
        <f t="shared" si="0"/>
        <v>102.84031337186413</v>
      </c>
    </row>
    <row r="22" spans="1:19">
      <c r="A22" s="1">
        <v>18994</v>
      </c>
      <c r="B22" s="24">
        <v>210.89400000000001</v>
      </c>
      <c r="C22" s="21">
        <v>1178.0999999999999</v>
      </c>
      <c r="F22">
        <f>((Quarterly!I54+Quarterly!G54)/(consumption!B33*(Quarterly!I54/consumption!B34)+B21*(Quarterly!G54/B22)))</f>
        <v>1.0187973604220943</v>
      </c>
      <c r="G22">
        <f>((consumption!B34*(Quarterly!I53/consumption!B33)+B22*(Quarterly!G53/B21))/(Quarterly!I53+Quarterly!G53))</f>
        <v>1.0188406390185287</v>
      </c>
      <c r="I22">
        <f t="shared" si="1"/>
        <v>74.447164393026142</v>
      </c>
      <c r="J22">
        <f>((Quarterly!I54+Quarterly!G54)/I22)*100</f>
        <v>112.9660218568084</v>
      </c>
      <c r="L22" s="14">
        <f>(Quarterly!K54+Quarterly!J54)/(consumption!S33*(Quarterly!K54/consumption!S34)+consumption!J33*(Quarterly!J54/consumption!J34))</f>
        <v>1.0013754062691023</v>
      </c>
      <c r="N22">
        <f>(consumption!S34*(Quarterly!K53/consumption!S33)+consumption!J34*(Quarterly!J53/consumption!J33))/(Quarterly!K53+Quarterly!J53)</f>
        <v>1.0013458741835053</v>
      </c>
      <c r="O22">
        <f t="shared" si="2"/>
        <v>166.58548656588613</v>
      </c>
      <c r="Q22" s="14">
        <f>100*(Quarterly!K54+Quarterly!J54)/O22</f>
        <v>110.57385838180276</v>
      </c>
      <c r="S22">
        <f t="shared" si="0"/>
        <v>102.1634077982028</v>
      </c>
    </row>
    <row r="23" spans="1:19">
      <c r="A23" s="1">
        <v>19085</v>
      </c>
      <c r="B23" s="24">
        <v>193.31399999999999</v>
      </c>
      <c r="C23" s="21">
        <v>1200.7</v>
      </c>
      <c r="F23">
        <f>((Quarterly!I55+Quarterly!G55)/(consumption!B34*(Quarterly!I55/consumption!B35)+B22*(Quarterly!G55/B23)))</f>
        <v>0.95151905527621694</v>
      </c>
      <c r="G23">
        <f>((consumption!B35*(Quarterly!I54/consumption!B34)+B23*(Quarterly!G54/B22))/(Quarterly!I54+Quarterly!G54))</f>
        <v>0.95145001265708373</v>
      </c>
      <c r="I23">
        <f t="shared" si="1"/>
        <v>70.835325471015082</v>
      </c>
      <c r="J23">
        <f>((Quarterly!I55+Quarterly!G55)/I23)*100</f>
        <v>111.5262751666551</v>
      </c>
      <c r="L23" s="14">
        <f>(Quarterly!K55+Quarterly!J55)/(consumption!S34*(Quarterly!K55/consumption!S35)+consumption!J34*(Quarterly!J55/consumption!J35))</f>
        <v>1.0193109261452791</v>
      </c>
      <c r="N23">
        <f>(consumption!S35*(Quarterly!K54/consumption!S34)+consumption!J35*(Quarterly!J54/consumption!J34))/(Quarterly!K54+Quarterly!J54)</f>
        <v>1.019340723427782</v>
      </c>
      <c r="O23">
        <f t="shared" si="2"/>
        <v>169.80488847309945</v>
      </c>
      <c r="Q23" s="14">
        <f>100*(Quarterly!K55+Quarterly!J55)/O23</f>
        <v>110.77419601485673</v>
      </c>
      <c r="S23">
        <f t="shared" si="0"/>
        <v>100.67892991224916</v>
      </c>
    </row>
    <row r="24" spans="1:19">
      <c r="A24" s="1">
        <v>19176</v>
      </c>
      <c r="B24" s="24">
        <v>203.536</v>
      </c>
      <c r="C24" s="21">
        <v>1206</v>
      </c>
      <c r="F24">
        <f>((Quarterly!I56+Quarterly!G56)/(consumption!B35*(Quarterly!I56/consumption!B36)+B23*(Quarterly!G56/B24)))</f>
        <v>1.0093396687067329</v>
      </c>
      <c r="G24">
        <f>((consumption!B36*(Quarterly!I55/consumption!B35)+B24*(Quarterly!G55/B23))/(Quarterly!I55+Quarterly!G55))</f>
        <v>1.0090593647977202</v>
      </c>
      <c r="I24">
        <f t="shared" si="1"/>
        <v>71.486975544982869</v>
      </c>
      <c r="J24">
        <f>((Quarterly!I56+Quarterly!G56)/I24)*100</f>
        <v>114.00678148527416</v>
      </c>
      <c r="L24" s="14">
        <f>(Quarterly!K56+Quarterly!J56)/(consumption!S35*(Quarterly!K56/consumption!S36)+consumption!J35*(Quarterly!J56/consumption!J36))</f>
        <v>1.0151575871459824</v>
      </c>
      <c r="N24">
        <f>(consumption!S36*(Quarterly!K55/consumption!S35)+consumption!J36*(Quarterly!J55/consumption!J35))/(Quarterly!K55+Quarterly!J55)</f>
        <v>1.0151622030792697</v>
      </c>
      <c r="O24">
        <f t="shared" si="2"/>
        <v>172.3791127715173</v>
      </c>
      <c r="Q24" s="14">
        <f>100*(Quarterly!K56+Quarterly!J56)/O24</f>
        <v>111.49842745434862</v>
      </c>
      <c r="S24">
        <f t="shared" si="0"/>
        <v>102.24967659920814</v>
      </c>
    </row>
    <row r="25" spans="1:19">
      <c r="A25" s="1">
        <v>19268</v>
      </c>
      <c r="B25" s="24">
        <v>218.096</v>
      </c>
      <c r="C25" s="21">
        <v>1248.3</v>
      </c>
      <c r="F25">
        <f>((Quarterly!I57+Quarterly!G57)/(consumption!B36*(Quarterly!I57/consumption!B37)+B24*(Quarterly!G57/B25)))</f>
        <v>1.108640063471825</v>
      </c>
      <c r="G25">
        <f>((consumption!B37*(Quarterly!I56/consumption!B36)+B25*(Quarterly!G56/B24))/(Quarterly!I56+Quarterly!G56))</f>
        <v>1.1090762281993152</v>
      </c>
      <c r="I25">
        <f t="shared" si="1"/>
        <v>79.268913621132285</v>
      </c>
      <c r="J25">
        <f>((Quarterly!I57+Quarterly!G57)/I25)*100</f>
        <v>112.023737860748</v>
      </c>
      <c r="L25" s="14">
        <f>(Quarterly!K57+Quarterly!J57)/(consumption!S36*(Quarterly!K57/consumption!S37)+consumption!J36*(Quarterly!J57/consumption!J37))</f>
        <v>1.0144128013503022</v>
      </c>
      <c r="N25">
        <f>(consumption!S37*(Quarterly!K56/consumption!S36)+consumption!J37*(Quarterly!J56/consumption!J36))/(Quarterly!K56+Quarterly!J56)</f>
        <v>1.0144090622451969</v>
      </c>
      <c r="O25">
        <f t="shared" si="2"/>
        <v>174.86325640872724</v>
      </c>
      <c r="Q25" s="14">
        <f>100*(Quarterly!K57+Quarterly!J57)/O25</f>
        <v>112.20195942216702</v>
      </c>
      <c r="S25">
        <f t="shared" si="0"/>
        <v>99.841160027563831</v>
      </c>
    </row>
    <row r="26" spans="1:19">
      <c r="A26" s="1">
        <v>19360</v>
      </c>
      <c r="B26" s="24">
        <v>222.52199999999999</v>
      </c>
      <c r="C26" s="21">
        <v>1263.4000000000001</v>
      </c>
      <c r="F26">
        <f>((Quarterly!I58+Quarterly!G58)/(consumption!B37*(Quarterly!I58/consumption!B38)+B25*(Quarterly!G58/B26)))</f>
        <v>1.0268897893816951</v>
      </c>
      <c r="G26">
        <f>((consumption!B38*(Quarterly!I57/consumption!B37)+B26*(Quarterly!G57/B25))/(Quarterly!I57+Quarterly!G57))</f>
        <v>1.0268158814544717</v>
      </c>
      <c r="I26">
        <f t="shared" si="1"/>
        <v>81.397508659661568</v>
      </c>
      <c r="J26">
        <f>((Quarterly!I58+Quarterly!G58)/I26)*100</f>
        <v>112.04274123588289</v>
      </c>
      <c r="L26" s="14">
        <f>(Quarterly!K58+Quarterly!J58)/(consumption!S37*(Quarterly!K58/consumption!S38)+consumption!J37*(Quarterly!J58/consumption!J38))</f>
        <v>1.0079683353776501</v>
      </c>
      <c r="N26">
        <f>(consumption!S38*(Quarterly!K57/consumption!S37)+consumption!J38*(Quarterly!J57/consumption!J37))/(Quarterly!K57+Quarterly!J57)</f>
        <v>1.0079642147292409</v>
      </c>
      <c r="O26">
        <f t="shared" si="2"/>
        <v>176.25626520565211</v>
      </c>
      <c r="Q26" s="14">
        <f>100*(Quarterly!K58+Quarterly!J58)/O26</f>
        <v>112.44990342257871</v>
      </c>
      <c r="S26">
        <f t="shared" si="0"/>
        <v>99.637916819576333</v>
      </c>
    </row>
    <row r="27" spans="1:19">
      <c r="A27" s="1">
        <v>19450</v>
      </c>
      <c r="B27" s="24">
        <v>223.25</v>
      </c>
      <c r="C27" s="21">
        <v>1271.2</v>
      </c>
      <c r="F27">
        <f>((Quarterly!I59+Quarterly!G59)/(consumption!B38*(Quarterly!I59/consumption!B39)+B26*(Quarterly!G59/B27)))</f>
        <v>0.99973895143857128</v>
      </c>
      <c r="G27">
        <f>((consumption!B39*(Quarterly!I58/consumption!B38)+B27*(Quarterly!G58/B26))/(Quarterly!I58+Quarterly!G58))</f>
        <v>0.99973943690378841</v>
      </c>
      <c r="I27">
        <f t="shared" si="1"/>
        <v>81.376279714949291</v>
      </c>
      <c r="J27">
        <f>((Quarterly!I59+Quarterly!G59)/I27)*100</f>
        <v>112.07197025897713</v>
      </c>
      <c r="L27" s="14">
        <f>(Quarterly!K59+Quarterly!J59)/(consumption!S38*(Quarterly!K59/consumption!S39)+consumption!J38*(Quarterly!J59/consumption!J39))</f>
        <v>1.0082043763415085</v>
      </c>
      <c r="N27">
        <f>(consumption!S39*(Quarterly!K58/consumption!S38)+consumption!J39*(Quarterly!J58/consumption!J38))/(Quarterly!K58+Quarterly!J58)</f>
        <v>1.0081700923245414</v>
      </c>
      <c r="O27">
        <f t="shared" si="2"/>
        <v>177.69931652586857</v>
      </c>
      <c r="Q27" s="14">
        <f>100*(Quarterly!K59+Quarterly!J59)/O27</f>
        <v>112.66222285714639</v>
      </c>
      <c r="S27">
        <f t="shared" si="0"/>
        <v>99.476086497141381</v>
      </c>
    </row>
    <row r="28" spans="1:19">
      <c r="A28" s="1">
        <v>19541</v>
      </c>
      <c r="B28" s="24">
        <v>218.02699999999999</v>
      </c>
      <c r="C28" s="21">
        <v>1268.2</v>
      </c>
      <c r="F28">
        <f>((Quarterly!I60+Quarterly!G60)/(consumption!B39*(Quarterly!I60/consumption!B40)+B27*(Quarterly!G60/B28)))</f>
        <v>0.98314694073709441</v>
      </c>
      <c r="G28">
        <f>((consumption!B40*(Quarterly!I59/consumption!B39)+B28*(Quarterly!G59/B27))/(Quarterly!I59+Quarterly!G59))</f>
        <v>0.98322494190764886</v>
      </c>
      <c r="I28">
        <f t="shared" si="1"/>
        <v>80.008014109908132</v>
      </c>
      <c r="J28">
        <f>((Quarterly!I60+Quarterly!G60)/I28)*100</f>
        <v>112.61371876600808</v>
      </c>
      <c r="L28" s="14">
        <f>(Quarterly!K60+Quarterly!J60)/(consumption!S39*(Quarterly!K60/consumption!S40)+consumption!J39*(Quarterly!J60/consumption!J40))</f>
        <v>0.99832945102013204</v>
      </c>
      <c r="N28">
        <f>(consumption!S40*(Quarterly!K59/consumption!S39)+consumption!J40*(Quarterly!J59/consumption!J39))/(Quarterly!K59+Quarterly!J59)</f>
        <v>0.99829249133256692</v>
      </c>
      <c r="O28">
        <f t="shared" si="2"/>
        <v>177.39917722791947</v>
      </c>
      <c r="Q28" s="14">
        <f>100*(Quarterly!K60+Quarterly!J60)/O28</f>
        <v>113.5292751336973</v>
      </c>
      <c r="S28">
        <f t="shared" si="0"/>
        <v>99.193550415422791</v>
      </c>
    </row>
    <row r="29" spans="1:19">
      <c r="A29" s="1">
        <v>19633</v>
      </c>
      <c r="B29" s="24">
        <v>200.95</v>
      </c>
      <c r="C29" s="21">
        <v>1259.7</v>
      </c>
      <c r="F29">
        <f>((Quarterly!I61+Quarterly!G61)/(consumption!B40*(Quarterly!I61/consumption!B41)+B28*(Quarterly!G61/B29)))</f>
        <v>0.93898448800190859</v>
      </c>
      <c r="G29">
        <f>((consumption!B41*(Quarterly!I60/consumption!B40)+B29*(Quarterly!G60/B28))/(Quarterly!I60+Quarterly!G60))</f>
        <v>0.9388185950657969</v>
      </c>
      <c r="I29">
        <f t="shared" si="1"/>
        <v>75.119647489712179</v>
      </c>
      <c r="J29">
        <f>((Quarterly!I61+Quarterly!G61)/I29)*100</f>
        <v>111.95473196478684</v>
      </c>
      <c r="L29" s="14">
        <f>(Quarterly!K61+Quarterly!J61)/(consumption!S40*(Quarterly!K61/consumption!S41)+consumption!J40*(Quarterly!J61/consumption!J41))</f>
        <v>0.99699126971801877</v>
      </c>
      <c r="N29">
        <f>(consumption!S41*(Quarterly!K60/consumption!S40)+consumption!J41*(Quarterly!J60/consumption!J40))/(Quarterly!K60+Quarterly!J60)</f>
        <v>0.99700599318877914</v>
      </c>
      <c r="O29">
        <f t="shared" si="2"/>
        <v>176.86673691237311</v>
      </c>
      <c r="Q29" s="14">
        <f>100*(Quarterly!K61+Quarterly!J61)/O29</f>
        <v>114.04066333848307</v>
      </c>
      <c r="S29">
        <f t="shared" si="0"/>
        <v>98.170888073927642</v>
      </c>
    </row>
    <row r="30" spans="1:19">
      <c r="A30" s="1">
        <v>19725</v>
      </c>
      <c r="B30" s="24">
        <v>199.14500000000001</v>
      </c>
      <c r="C30" s="21">
        <v>1264.3</v>
      </c>
      <c r="F30">
        <f>((Quarterly!I62+Quarterly!G62)/(consumption!B41*(Quarterly!I62/consumption!B42)+B29*(Quarterly!G62/B30)))</f>
        <v>0.98270856832423514</v>
      </c>
      <c r="G30">
        <f>((consumption!B42*(Quarterly!I61/consumption!B41)+B30*(Quarterly!G61/B29))/(Quarterly!I61+Quarterly!G61))</f>
        <v>0.98278735374163562</v>
      </c>
      <c r="I30">
        <f t="shared" si="1"/>
        <v>73.823680344719534</v>
      </c>
      <c r="J30">
        <f>((Quarterly!I62+Quarterly!G62)/I30)*100</f>
        <v>111.88821745854372</v>
      </c>
      <c r="L30" s="14">
        <f>(Quarterly!K62+Quarterly!J62)/(consumption!S41*(Quarterly!K62/consumption!S42)+consumption!J41*(Quarterly!J62/consumption!J42))</f>
        <v>1.0091811978105634</v>
      </c>
      <c r="N30">
        <f>(consumption!S42*(Quarterly!K61/consumption!S41)+consumption!J42*(Quarterly!J61/consumption!J41))/(Quarterly!K61+Quarterly!J61)</f>
        <v>1.0091777954929209</v>
      </c>
      <c r="O30">
        <f t="shared" si="2"/>
        <v>178.49028453141119</v>
      </c>
      <c r="Q30" s="14">
        <f>100*(Quarterly!K62+Quarterly!J62)/O30</f>
        <v>114.51603684570806</v>
      </c>
      <c r="S30">
        <f t="shared" si="0"/>
        <v>97.705282631545387</v>
      </c>
    </row>
    <row r="31" spans="1:19">
      <c r="A31" s="1">
        <v>19815</v>
      </c>
      <c r="B31" s="24">
        <v>198.52</v>
      </c>
      <c r="C31" s="21">
        <v>1280.0999999999999</v>
      </c>
      <c r="F31">
        <f>((Quarterly!I63+Quarterly!G63)/(consumption!B42*(Quarterly!I63/consumption!B43)+B30*(Quarterly!G63/B31)))</f>
        <v>1.0164486318885984</v>
      </c>
      <c r="G31">
        <f>((consumption!B43*(Quarterly!I62/consumption!B42)+B31*(Quarterly!G62/B30))/(Quarterly!I62+Quarterly!G62))</f>
        <v>1.0167390726440111</v>
      </c>
      <c r="I31">
        <f t="shared" si="1"/>
        <v>75.048698824388808</v>
      </c>
      <c r="J31">
        <f>((Quarterly!I63+Quarterly!G63)/I31)*100</f>
        <v>110.59485547406618</v>
      </c>
      <c r="L31" s="14">
        <f>(Quarterly!K63+Quarterly!J63)/(consumption!S42*(Quarterly!K63/consumption!S43)+consumption!J42*(Quarterly!J63/consumption!J43))</f>
        <v>1.0067281662615783</v>
      </c>
      <c r="N31">
        <f>(consumption!S43*(Quarterly!K62/consumption!S42)+consumption!J43*(Quarterly!J62/consumption!J42))/(Quarterly!K62+Quarterly!J62)</f>
        <v>1.0067454159702605</v>
      </c>
      <c r="O31">
        <f t="shared" si="2"/>
        <v>179.69273628792595</v>
      </c>
      <c r="Q31" s="14">
        <f>100*(Quarterly!K63+Quarterly!J63)/O31</f>
        <v>114.86273973216164</v>
      </c>
      <c r="S31">
        <f t="shared" si="0"/>
        <v>96.284361431698926</v>
      </c>
    </row>
    <row r="32" spans="1:19">
      <c r="A32" s="1">
        <v>19906</v>
      </c>
      <c r="B32" s="24">
        <v>208.673</v>
      </c>
      <c r="C32" s="21">
        <v>1297.0999999999999</v>
      </c>
      <c r="F32">
        <f>((Quarterly!I64+Quarterly!G64)/(consumption!B43*(Quarterly!I64/consumption!B44)+B31*(Quarterly!G64/B32)))</f>
        <v>1.0339313884280865</v>
      </c>
      <c r="G32">
        <f>((consumption!B44*(Quarterly!I63/consumption!B43)+B32*(Quarterly!G63/B31))/(Quarterly!I63+Quarterly!G63))</f>
        <v>1.0335625749827415</v>
      </c>
      <c r="I32">
        <f t="shared" si="1"/>
        <v>77.581364656240524</v>
      </c>
      <c r="J32">
        <f>((Quarterly!I64+Quarterly!G64)/I32)*100</f>
        <v>110.98025973312684</v>
      </c>
      <c r="L32" s="14">
        <f>(Quarterly!K64+Quarterly!J64)/(consumption!S43*(Quarterly!K64/consumption!S44)+consumption!J43*(Quarterly!J64/consumption!J44))</f>
        <v>1.0145475066844838</v>
      </c>
      <c r="N32">
        <f>(consumption!S44*(Quarterly!K63/consumption!S43)+consumption!J44*(Quarterly!J63/consumption!J43))/(Quarterly!K63+Quarterly!J63)</f>
        <v>1.0145407298222366</v>
      </c>
      <c r="O32">
        <f t="shared" si="2"/>
        <v>182.30620869275063</v>
      </c>
      <c r="Q32" s="14">
        <f>100*(Quarterly!K64+Quarterly!J64)/O32</f>
        <v>114.8068414678862</v>
      </c>
      <c r="S32">
        <f t="shared" si="0"/>
        <v>96.666939281811239</v>
      </c>
    </row>
    <row r="33" spans="1:19">
      <c r="A33" s="1">
        <v>19998</v>
      </c>
      <c r="B33" s="24">
        <v>218.2</v>
      </c>
      <c r="C33" s="21">
        <v>1324</v>
      </c>
      <c r="F33">
        <f>((Quarterly!I65+Quarterly!G65)/(consumption!B44*(Quarterly!I65/consumption!B45)+B32*(Quarterly!G65/B33)))</f>
        <v>1.0522929046854064</v>
      </c>
      <c r="G33">
        <f>((consumption!B45*(Quarterly!I64/consumption!B44)+B33*(Quarterly!G64/B32))/(Quarterly!I64+Quarterly!G64))</f>
        <v>1.0523644516965034</v>
      </c>
      <c r="I33">
        <f t="shared" si="1"/>
        <v>81.641094873778457</v>
      </c>
      <c r="J33">
        <f>((Quarterly!I65+Quarterly!G65)/I33)*100</f>
        <v>111.46347331658268</v>
      </c>
      <c r="L33" s="14">
        <f>(Quarterly!K65+Quarterly!J65)/(consumption!S44*(Quarterly!K65/consumption!S45)+consumption!J44*(Quarterly!J65/consumption!J45))</f>
        <v>1.0140953735386515</v>
      </c>
      <c r="N33">
        <f>(consumption!S45*(Quarterly!K64/consumption!S44)+consumption!J45*(Quarterly!J64/consumption!J44))/(Quarterly!K64+Quarterly!J64)</f>
        <v>1.014113408937342</v>
      </c>
      <c r="O33">
        <f t="shared" si="2"/>
        <v>184.8775267779597</v>
      </c>
      <c r="Q33" s="14">
        <f>100*(Quarterly!K65+Quarterly!J65)/O33</f>
        <v>114.83277805580721</v>
      </c>
      <c r="S33">
        <f t="shared" si="0"/>
        <v>97.065903310649603</v>
      </c>
    </row>
    <row r="34" spans="1:19">
      <c r="A34" s="1">
        <v>20090</v>
      </c>
      <c r="B34" s="24">
        <v>241.59399999999999</v>
      </c>
      <c r="C34" s="21">
        <v>1353.5</v>
      </c>
      <c r="F34">
        <f>((Quarterly!I66+Quarterly!G66)/(consumption!B45*(Quarterly!I66/consumption!B46)+B33*(Quarterly!G66/B34)))</f>
        <v>1.1021540307473889</v>
      </c>
      <c r="G34">
        <f>((consumption!B46*(Quarterly!I65/consumption!B45)+B34*(Quarterly!G65/B33))/(Quarterly!I65+Quarterly!G65))</f>
        <v>1.1021615207444722</v>
      </c>
      <c r="I34">
        <f t="shared" si="1"/>
        <v>89.981367535026706</v>
      </c>
      <c r="J34">
        <f>((Quarterly!I66+Quarterly!G66)/I34)*100</f>
        <v>111.91205774995684</v>
      </c>
      <c r="L34" s="14">
        <f>(Quarterly!K66+Quarterly!J66)/(consumption!S45*(Quarterly!K66/consumption!S46)+consumption!J45*(Quarterly!J66/consumption!J46))</f>
        <v>1.011070979864924</v>
      </c>
      <c r="N34">
        <f>(consumption!S46*(Quarterly!K65/consumption!S45)+consumption!J46*(Quarterly!J65/consumption!J45))/(Quarterly!K65+Quarterly!J65)</f>
        <v>1.0110601263658818</v>
      </c>
      <c r="O34">
        <f t="shared" si="2"/>
        <v>186.92329886767305</v>
      </c>
      <c r="Q34" s="14">
        <f>100*(Quarterly!K66+Quarterly!J66)/O34</f>
        <v>115.18093319785427</v>
      </c>
      <c r="S34">
        <f t="shared" si="0"/>
        <v>97.161964782589266</v>
      </c>
    </row>
    <row r="35" spans="1:19">
      <c r="A35" s="1">
        <v>20180</v>
      </c>
      <c r="B35" s="24">
        <v>256.83199999999999</v>
      </c>
      <c r="C35" s="21">
        <v>1379.1</v>
      </c>
      <c r="F35">
        <f>((Quarterly!I67+Quarterly!G67)/(consumption!B46*(Quarterly!I67/consumption!B47)+B34*(Quarterly!G67/B35)))</f>
        <v>1.0605605315896685</v>
      </c>
      <c r="G35">
        <f>((consumption!B47*(Quarterly!I66/consumption!B46)+B35*(Quarterly!G66/B34))/(Quarterly!I66+Quarterly!G66))</f>
        <v>1.0605743087281261</v>
      </c>
      <c r="I35">
        <f t="shared" si="1"/>
        <v>95.431306826979835</v>
      </c>
      <c r="J35">
        <f>((Quarterly!I67+Quarterly!G67)/I35)*100</f>
        <v>112.01774716740837</v>
      </c>
      <c r="L35" s="14">
        <f>(Quarterly!K67+Quarterly!J67)/(consumption!S46*(Quarterly!K67/consumption!S47)+consumption!J46*(Quarterly!J67/consumption!J47))</f>
        <v>1.0124836891626521</v>
      </c>
      <c r="N35">
        <f>(consumption!S47*(Quarterly!K66/consumption!S46)+consumption!J47*(Quarterly!J66/consumption!J46))/(Quarterly!K66+Quarterly!J66)</f>
        <v>1.0125066425045937</v>
      </c>
      <c r="O35">
        <f t="shared" si="2"/>
        <v>189.2589364730342</v>
      </c>
      <c r="Q35" s="14">
        <f>100*(Quarterly!K67+Quarterly!J67)/O35</f>
        <v>115.23894409661078</v>
      </c>
      <c r="S35">
        <f t="shared" si="0"/>
        <v>97.204767056437191</v>
      </c>
    </row>
    <row r="36" spans="1:19">
      <c r="A36" s="1">
        <v>20271</v>
      </c>
      <c r="B36" s="24">
        <v>260.44200000000001</v>
      </c>
      <c r="C36" s="21">
        <v>1396.1</v>
      </c>
      <c r="F36">
        <f>((Quarterly!I68+Quarterly!G68)/(consumption!B47*(Quarterly!I68/consumption!B48)+B35*(Quarterly!G68/B36)))</f>
        <v>1.0212909772689727</v>
      </c>
      <c r="G36">
        <f>((consumption!B48*(Quarterly!I67/consumption!B47)+B36*(Quarterly!G67/B35))/(Quarterly!I67+Quarterly!G67))</f>
        <v>1.0213101641931006</v>
      </c>
      <c r="I36">
        <f t="shared" si="1"/>
        <v>97.464048123703265</v>
      </c>
      <c r="J36">
        <f>((Quarterly!I68+Quarterly!G68)/I36)*100</f>
        <v>113.37513896380669</v>
      </c>
      <c r="L36" s="14">
        <f>(Quarterly!K68+Quarterly!J68)/(consumption!S47*(Quarterly!K68/consumption!S48)+consumption!J47*(Quarterly!J68/consumption!J48))</f>
        <v>1.0084272034182487</v>
      </c>
      <c r="N36">
        <f>(consumption!S48*(Quarterly!K67/consumption!S47)+consumption!J48*(Quarterly!J67/consumption!J47))/(Quarterly!K67+Quarterly!J67)</f>
        <v>1.0084246235096206</v>
      </c>
      <c r="O36">
        <f t="shared" si="2"/>
        <v>190.85361589387611</v>
      </c>
      <c r="Q36" s="14">
        <f>100*(Quarterly!K68+Quarterly!J68)/O36</f>
        <v>115.58596831755304</v>
      </c>
      <c r="S36">
        <f t="shared" si="0"/>
        <v>98.087285692262867</v>
      </c>
    </row>
    <row r="37" spans="1:19">
      <c r="A37" s="1">
        <v>20363</v>
      </c>
      <c r="B37" s="24">
        <v>266.012</v>
      </c>
      <c r="C37" s="21">
        <v>1413.3</v>
      </c>
      <c r="F37">
        <f>((Quarterly!I69+Quarterly!G69)/(consumption!B48*(Quarterly!I69/consumption!B49)+B36*(Quarterly!G69/B37)))</f>
        <v>1.0029719144994584</v>
      </c>
      <c r="G37">
        <f>((consumption!B49*(Quarterly!I68/consumption!B48)+B37*(Quarterly!G68/B36))/(Quarterly!I68+Quarterly!G68))</f>
        <v>1.0026130048114168</v>
      </c>
      <c r="I37">
        <f t="shared" si="1"/>
        <v>97.736210980946424</v>
      </c>
      <c r="J37">
        <f>((Quarterly!I69+Quarterly!G69)/I37)*100</f>
        <v>115.92428114702311</v>
      </c>
      <c r="L37" s="14">
        <f>(Quarterly!K69+Quarterly!J69)/(consumption!S48*(Quarterly!K69/consumption!S49)+consumption!J48*(Quarterly!J69/consumption!J49))</f>
        <v>1.0199692695102804</v>
      </c>
      <c r="N37">
        <f>(consumption!S49*(Quarterly!K68/consumption!S48)+consumption!J49*(Quarterly!J68/consumption!J48))/(Quarterly!K68+Quarterly!J68)</f>
        <v>1.0199725783114253</v>
      </c>
      <c r="O37">
        <f t="shared" si="2"/>
        <v>194.66513893474777</v>
      </c>
      <c r="Q37" s="14">
        <f>100*(Quarterly!K69+Quarterly!J69)/O37</f>
        <v>115.94269073295922</v>
      </c>
      <c r="S37">
        <f t="shared" si="0"/>
        <v>99.984121822755938</v>
      </c>
    </row>
    <row r="38" spans="1:19">
      <c r="A38" s="1">
        <v>20455</v>
      </c>
      <c r="B38" s="24">
        <v>257.07499999999999</v>
      </c>
      <c r="C38" s="21">
        <v>1415.5</v>
      </c>
      <c r="F38">
        <f>((Quarterly!I70+Quarterly!G70)/(consumption!B49*(Quarterly!I70/consumption!B50)+B37*(Quarterly!G70/B38)))</f>
        <v>0.96191489585143486</v>
      </c>
      <c r="G38">
        <f>((consumption!B50*(Quarterly!I69/consumption!B49)+B38*(Quarterly!G69/B37))/(Quarterly!I69+Quarterly!G69))</f>
        <v>0.96186099358329225</v>
      </c>
      <c r="I38">
        <f t="shared" si="1"/>
        <v>94.01128306802272</v>
      </c>
      <c r="J38">
        <f>((Quarterly!I70+Quarterly!G70)/I38)*100</f>
        <v>117.7518233847548</v>
      </c>
      <c r="L38" s="14">
        <f>(Quarterly!K70+Quarterly!J70)/(consumption!S49*(Quarterly!K70/consumption!S50)+consumption!J49*(Quarterly!J70/consumption!J50))</f>
        <v>1.0101312404765699</v>
      </c>
      <c r="N38">
        <f>(consumption!S50*(Quarterly!K69/consumption!S49)+consumption!J50*(Quarterly!J69/consumption!J49))/(Quarterly!K69+Quarterly!J69)</f>
        <v>1.010131205068147</v>
      </c>
      <c r="O38">
        <f t="shared" si="2"/>
        <v>196.63733482330778</v>
      </c>
      <c r="Q38" s="14">
        <f>100*(Quarterly!K70+Quarterly!J70)/O38</f>
        <v>116.45804709760347</v>
      </c>
      <c r="S38">
        <f t="shared" si="0"/>
        <v>101.11093764612679</v>
      </c>
    </row>
    <row r="39" spans="1:19">
      <c r="A39" s="1">
        <v>20546</v>
      </c>
      <c r="B39" s="24">
        <v>254.142</v>
      </c>
      <c r="C39" s="21">
        <v>1420.2</v>
      </c>
      <c r="F39">
        <f>((Quarterly!I71+Quarterly!G71)/(consumption!B50*(Quarterly!I71/consumption!B51)+B38*(Quarterly!G71/B39)))</f>
        <v>0.99288963220707105</v>
      </c>
      <c r="G39">
        <f>((consumption!B51*(Quarterly!I70/consumption!B50)+B39*(Quarterly!G70/B38))/(Quarterly!I70+Quarterly!G70))</f>
        <v>0.99285519050319959</v>
      </c>
      <c r="I39">
        <f t="shared" si="1"/>
        <v>93.341209300297962</v>
      </c>
      <c r="J39">
        <f>((Quarterly!I71+Quarterly!G71)/I39)*100</f>
        <v>116.99012774591449</v>
      </c>
      <c r="L39" s="14">
        <f>(Quarterly!K71+Quarterly!J71)/(consumption!S50*(Quarterly!K71/consumption!S51)+consumption!J50*(Quarterly!J71/consumption!J51))</f>
        <v>1.0035336289860843</v>
      </c>
      <c r="N39">
        <f>(consumption!S51*(Quarterly!K70/consumption!S50)+consumption!J51*(Quarterly!J70/consumption!J50))/(Quarterly!K70+Quarterly!J70)</f>
        <v>1.0035498723188239</v>
      </c>
      <c r="O39">
        <f t="shared" si="2"/>
        <v>197.33377522575273</v>
      </c>
      <c r="Q39" s="14">
        <f>100*(Quarterly!K71+Quarterly!J71)/O39</f>
        <v>117.36460204800025</v>
      </c>
      <c r="S39">
        <f t="shared" si="0"/>
        <v>99.68093079552844</v>
      </c>
    </row>
    <row r="40" spans="1:19">
      <c r="A40" s="1">
        <v>20637</v>
      </c>
      <c r="B40" s="24">
        <v>251.244</v>
      </c>
      <c r="C40" s="21">
        <v>1423.4</v>
      </c>
      <c r="F40">
        <f>((Quarterly!I72+Quarterly!G72)/(consumption!B51*(Quarterly!I72/consumption!B52)+B39*(Quarterly!G72/B40)))</f>
        <v>0.98602765156602101</v>
      </c>
      <c r="G40">
        <f>((consumption!B52*(Quarterly!I71/consumption!B51)+B40*(Quarterly!G71/B39))/(Quarterly!I71+Quarterly!G71))</f>
        <v>0.98600568246825071</v>
      </c>
      <c r="I40">
        <f t="shared" si="1"/>
        <v>92.03598808391753</v>
      </c>
      <c r="J40">
        <f>((Quarterly!I72+Quarterly!G72)/I40)*100</f>
        <v>119.62711792653529</v>
      </c>
      <c r="L40" s="14">
        <f>(Quarterly!K72+Quarterly!J72)/(consumption!S51*(Quarterly!K72/consumption!S52)+consumption!J51*(Quarterly!J72/consumption!J52))</f>
        <v>1.0057978805817753</v>
      </c>
      <c r="N40">
        <f>(consumption!S52*(Quarterly!K71/consumption!S51)+consumption!J52*(Quarterly!J71/consumption!J51))/(Quarterly!K71+Quarterly!J71)</f>
        <v>1.0058000123903652</v>
      </c>
      <c r="O40">
        <f t="shared" si="2"/>
        <v>198.47810322806964</v>
      </c>
      <c r="Q40" s="14">
        <f>100*(Quarterly!K72+Quarterly!J72)/O40</f>
        <v>118.40097027225383</v>
      </c>
      <c r="S40">
        <f t="shared" si="0"/>
        <v>101.03558919446523</v>
      </c>
    </row>
    <row r="41" spans="1:19">
      <c r="A41" s="1">
        <v>20729</v>
      </c>
      <c r="B41" s="24">
        <v>248.44900000000001</v>
      </c>
      <c r="C41" s="21">
        <v>1442.8</v>
      </c>
      <c r="F41">
        <f>((Quarterly!I73+Quarterly!G73)/(consumption!B52*(Quarterly!I73/consumption!B53)+B40*(Quarterly!G73/B41)))</f>
        <v>1.0041023442351238</v>
      </c>
      <c r="G41">
        <f>((consumption!B53*(Quarterly!I72/consumption!B52)+B41*(Quarterly!G72/B40))/(Quarterly!I72+Quarterly!G72))</f>
        <v>1.0038905033032708</v>
      </c>
      <c r="I41">
        <f t="shared" si="1"/>
        <v>92.40380238009017</v>
      </c>
      <c r="J41">
        <f>((Quarterly!I73+Quarterly!G73)/I41)*100</f>
        <v>119.69204421378927</v>
      </c>
      <c r="L41" s="14">
        <f>(Quarterly!K73+Quarterly!J73)/(consumption!S52*(Quarterly!K73/consumption!S53)+consumption!J52*(Quarterly!J73/consumption!J53))</f>
        <v>1.0105432613201604</v>
      </c>
      <c r="N41">
        <f>(consumption!S53*(Quarterly!K72/consumption!S52)+consumption!J53*(Quarterly!J72/consumption!J52))/(Quarterly!K72+Quarterly!J72)</f>
        <v>1.0105390316490639</v>
      </c>
      <c r="O41">
        <f t="shared" si="2"/>
        <v>200.57028998774547</v>
      </c>
      <c r="Q41" s="14">
        <f>100*(Quarterly!K73+Quarterly!J73)/O41</f>
        <v>118.91093143185462</v>
      </c>
      <c r="S41">
        <f t="shared" si="0"/>
        <v>100.65688896094662</v>
      </c>
    </row>
    <row r="42" spans="1:19">
      <c r="A42" s="1">
        <v>20821</v>
      </c>
      <c r="B42" s="24">
        <v>244.267</v>
      </c>
      <c r="C42" s="21">
        <v>1452.7</v>
      </c>
      <c r="F42">
        <f>((Quarterly!I74+Quarterly!G74)/(consumption!B53*(Quarterly!I74/consumption!B54)+B41*(Quarterly!G74/B42)))</f>
        <v>0.99644781993209286</v>
      </c>
      <c r="G42">
        <f>((consumption!B54*(Quarterly!I73/consumption!B53)+B42*(Quarterly!G73/B41))/(Quarterly!I73+Quarterly!G73))</f>
        <v>0.99658557352867205</v>
      </c>
      <c r="I42">
        <f t="shared" si="1"/>
        <v>92.081931693185922</v>
      </c>
      <c r="J42">
        <f>((Quarterly!I74+Quarterly!G74)/I42)*100</f>
        <v>122.06520642346345</v>
      </c>
      <c r="L42" s="14">
        <f>(Quarterly!K74+Quarterly!J74)/(consumption!S53*(Quarterly!K74/consumption!S54)+consumption!J53*(Quarterly!J74/consumption!J54))</f>
        <v>1.0045956526039512</v>
      </c>
      <c r="N42">
        <f>(consumption!S54*(Quarterly!K73/consumption!S53)+consumption!J54*(Quarterly!J73/consumption!J53))/(Quarterly!K73+Quarterly!J73)</f>
        <v>1.0045967245645793</v>
      </c>
      <c r="O42">
        <f t="shared" si="2"/>
        <v>201.49214886490122</v>
      </c>
      <c r="Q42" s="14">
        <f>100*(Quarterly!K74+Quarterly!J74)/O42</f>
        <v>120.05430552144833</v>
      </c>
      <c r="S42">
        <f t="shared" si="0"/>
        <v>101.67499274039437</v>
      </c>
    </row>
    <row r="43" spans="1:19">
      <c r="A43" s="1">
        <v>20911</v>
      </c>
      <c r="B43" s="24">
        <v>244.07599999999999</v>
      </c>
      <c r="C43" s="21">
        <v>1455.1</v>
      </c>
      <c r="F43">
        <f>((Quarterly!I75+Quarterly!G75)/(consumption!B54*(Quarterly!I75/consumption!B55)+B42*(Quarterly!G75/B43)))</f>
        <v>0.99012224576418539</v>
      </c>
      <c r="G43">
        <f>((consumption!B55*(Quarterly!I74/consumption!B54)+B43*(Quarterly!G74/B42))/(Quarterly!I74+Quarterly!G74))</f>
        <v>0.99018897504524761</v>
      </c>
      <c r="I43">
        <f t="shared" si="1"/>
        <v>91.175441231149577</v>
      </c>
      <c r="J43">
        <f>((Quarterly!I75+Quarterly!G75)/I43)*100</f>
        <v>122.84009650806695</v>
      </c>
      <c r="L43" s="14">
        <f>(Quarterly!K75+Quarterly!J75)/(consumption!S54*(Quarterly!K75/consumption!S55)+consumption!J54*(Quarterly!J75/consumption!J55))</f>
        <v>1.0062011751642763</v>
      </c>
      <c r="N43">
        <f>(consumption!S55*(Quarterly!K74/consumption!S54)+consumption!J55*(Quarterly!J74/consumption!J54))/(Quarterly!K74+Quarterly!J74)</f>
        <v>1.0062008939454852</v>
      </c>
      <c r="O43">
        <f t="shared" si="2"/>
        <v>202.74160864254767</v>
      </c>
      <c r="Q43" s="14">
        <f>100*(Quarterly!K75+Quarterly!J75)/O43</f>
        <v>120.64617699233737</v>
      </c>
      <c r="S43">
        <f t="shared" si="0"/>
        <v>101.81847412858255</v>
      </c>
    </row>
    <row r="44" spans="1:19">
      <c r="A44" s="1">
        <v>21002</v>
      </c>
      <c r="B44" s="24">
        <v>249.87299999999999</v>
      </c>
      <c r="C44" s="21">
        <v>1467</v>
      </c>
      <c r="F44">
        <f>((Quarterly!I76+Quarterly!G76)/(consumption!B55*(Quarterly!I76/consumption!B56)+B43*(Quarterly!G76/B44)))</f>
        <v>1.0124420050073821</v>
      </c>
      <c r="G44">
        <f>((consumption!B56*(Quarterly!I75/consumption!B55)+B44*(Quarterly!G75/B43))/(Quarterly!I75+Quarterly!G75))</f>
        <v>1.0124839342412024</v>
      </c>
      <c r="I44">
        <f t="shared" si="1"/>
        <v>92.311757965904988</v>
      </c>
      <c r="J44">
        <f>((Quarterly!I76+Quarterly!G76)/I44)*100</f>
        <v>122.41127510726872</v>
      </c>
      <c r="L44" s="14">
        <f>(Quarterly!K76+Quarterly!J76)/(consumption!S55*(Quarterly!K76/consumption!S56)+consumption!J55*(Quarterly!J76/consumption!J56))</f>
        <v>1.01084619486894</v>
      </c>
      <c r="N44">
        <f>(consumption!S56*(Quarterly!K75/consumption!S55)+consumption!J56*(Quarterly!J75/consumption!J55))/(Quarterly!K75+Quarterly!J75)</f>
        <v>1.010842431075208</v>
      </c>
      <c r="O44">
        <f t="shared" si="2"/>
        <v>204.94020209877405</v>
      </c>
      <c r="Q44" s="14">
        <f>100*(Quarterly!K76+Quarterly!J76)/O44</f>
        <v>121.79162382190951</v>
      </c>
      <c r="S44">
        <f t="shared" si="0"/>
        <v>100.5087798864274</v>
      </c>
    </row>
    <row r="45" spans="1:19">
      <c r="A45" s="1">
        <v>21094</v>
      </c>
      <c r="B45" s="24">
        <v>228.71700000000001</v>
      </c>
      <c r="C45" s="21">
        <v>1467.8</v>
      </c>
      <c r="F45">
        <f>((Quarterly!I77+Quarterly!G77)/(consumption!B56*(Quarterly!I77/consumption!B57)+B44*(Quarterly!G77/B45)))</f>
        <v>0.94141499099304715</v>
      </c>
      <c r="G45">
        <f>((consumption!B57*(Quarterly!I76/consumption!B56)+B45*(Quarterly!G76/B44))/(Quarterly!I76+Quarterly!G76))</f>
        <v>0.94084894125625851</v>
      </c>
      <c r="I45">
        <f t="shared" si="1"/>
        <v>86.877542342384757</v>
      </c>
      <c r="J45">
        <f>((Quarterly!I77+Quarterly!G77)/I45)*100</f>
        <v>120.0540406506359</v>
      </c>
      <c r="L45" s="14">
        <f>(Quarterly!K77+Quarterly!J77)/(consumption!S56*(Quarterly!K77/consumption!S57)+consumption!J56*(Quarterly!J77/consumption!J57))</f>
        <v>1.002608318221615</v>
      </c>
      <c r="N45">
        <f>(consumption!S57*(Quarterly!K76/consumption!S56)+consumption!J57*(Quarterly!J76/consumption!J56))/(Quarterly!K76+Quarterly!J76)</f>
        <v>1.0025829559251243</v>
      </c>
      <c r="O45">
        <f t="shared" si="2"/>
        <v>205.4721524687298</v>
      </c>
      <c r="Q45" s="14">
        <f>100*(Quarterly!K77+Quarterly!J77)/O45</f>
        <v>122.44968331574289</v>
      </c>
      <c r="S45">
        <f t="shared" si="0"/>
        <v>98.043569733921075</v>
      </c>
    </row>
    <row r="46" spans="1:19">
      <c r="A46" s="1">
        <v>21186</v>
      </c>
      <c r="B46" s="24">
        <v>211.90100000000001</v>
      </c>
      <c r="C46" s="21">
        <v>1447.3</v>
      </c>
      <c r="F46">
        <f>((Quarterly!I78+Quarterly!G78)/(consumption!B57*(Quarterly!I78/consumption!B58)+B45*(Quarterly!G78/B46)))</f>
        <v>0.92834519959695894</v>
      </c>
      <c r="G46">
        <f>((consumption!B58*(Quarterly!I77/consumption!B57)+B46*(Quarterly!G77/B45))/(Quarterly!I77+Quarterly!G77))</f>
        <v>0.92833038238789933</v>
      </c>
      <c r="I46">
        <f t="shared" si="1"/>
        <v>80.651705742412403</v>
      </c>
      <c r="J46">
        <f>((Quarterly!I78+Quarterly!G78)/I46)*100</f>
        <v>121.3861493675976</v>
      </c>
      <c r="L46" s="14">
        <f>(Quarterly!K78+Quarterly!J78)/(consumption!S57*(Quarterly!K78/consumption!S58)+consumption!J57*(Quarterly!J78/consumption!J58))</f>
        <v>0.99438210889711587</v>
      </c>
      <c r="N46">
        <f>(consumption!S58*(Quarterly!K77/consumption!S57)+consumption!J58*(Quarterly!J77/consumption!J57))/(Quarterly!K77+Quarterly!J77)</f>
        <v>0.99442068349131207</v>
      </c>
      <c r="O46">
        <f t="shared" si="2"/>
        <v>204.32179525550234</v>
      </c>
      <c r="Q46" s="14">
        <f>100*(Quarterly!K78+Quarterly!J78)/O46</f>
        <v>123.87322638952982</v>
      </c>
      <c r="S46">
        <f t="shared" si="0"/>
        <v>97.992240055077431</v>
      </c>
    </row>
    <row r="47" spans="1:19">
      <c r="A47" s="1">
        <v>21276</v>
      </c>
      <c r="B47" s="24">
        <v>206.67699999999999</v>
      </c>
      <c r="C47" s="21">
        <v>1458.9</v>
      </c>
      <c r="F47">
        <f>((Quarterly!I79+Quarterly!G79)/(consumption!B58*(Quarterly!I79/consumption!B59)+B46*(Quarterly!G79/B47)))</f>
        <v>0.97830689801337478</v>
      </c>
      <c r="G47">
        <f>((consumption!B59*(Quarterly!I78/consumption!B58)+B47*(Quarterly!G78/B46))/(Quarterly!I78+Quarterly!G78))</f>
        <v>0.97830566928981999</v>
      </c>
      <c r="I47">
        <f t="shared" si="1"/>
        <v>78.902070515006116</v>
      </c>
      <c r="J47">
        <f>((Quarterly!I79+Quarterly!G79)/I47)*100</f>
        <v>120.78263520584701</v>
      </c>
      <c r="L47" s="14">
        <f>(Quarterly!K79+Quarterly!J79)/(consumption!S58*(Quarterly!K79/consumption!S59)+consumption!J58*(Quarterly!J79/consumption!J59))</f>
        <v>1.0117108466475706</v>
      </c>
      <c r="N47">
        <f>(consumption!S59*(Quarterly!K78/consumption!S58)+consumption!J59*(Quarterly!J78/consumption!J58))/(Quarterly!K78+Quarterly!J78)</f>
        <v>1.0117061211309324</v>
      </c>
      <c r="O47">
        <f t="shared" si="2"/>
        <v>206.71409370291059</v>
      </c>
      <c r="Q47" s="14">
        <f>100*(Quarterly!K79+Quarterly!J79)/O47</f>
        <v>124.22955561466111</v>
      </c>
      <c r="S47">
        <f t="shared" si="0"/>
        <v>97.225362039041784</v>
      </c>
    </row>
    <row r="48" spans="1:19">
      <c r="A48" s="1">
        <v>21367</v>
      </c>
      <c r="B48" s="24">
        <v>223.82300000000001</v>
      </c>
      <c r="C48" s="21">
        <v>1482.2</v>
      </c>
      <c r="F48">
        <f>((Quarterly!I80+Quarterly!G80)/(consumption!B59*(Quarterly!I80/consumption!B60)+B47*(Quarterly!G80/B48)))</f>
        <v>1.0591023961662591</v>
      </c>
      <c r="G48">
        <f>((consumption!B60*(Quarterly!I79/consumption!B59)+B48*(Quarterly!G79/B47))/(Quarterly!I79+Quarterly!G79))</f>
        <v>1.0586483098373989</v>
      </c>
      <c r="I48">
        <f t="shared" si="1"/>
        <v>83.547455848581009</v>
      </c>
      <c r="J48">
        <f>((Quarterly!I80+Quarterly!G80)/I48)*100</f>
        <v>123.04384251545821</v>
      </c>
      <c r="L48" s="14">
        <f>(Quarterly!K80+Quarterly!J80)/(consumption!S59*(Quarterly!K80/consumption!S60)+consumption!J59*(Quarterly!J80/consumption!J60))</f>
        <v>1.0154096199665039</v>
      </c>
      <c r="N48">
        <f>(consumption!S60*(Quarterly!K79/consumption!S59)+consumption!J60*(Quarterly!J79/consumption!J59))/(Quarterly!K79+Quarterly!J79)</f>
        <v>1.0154176243256772</v>
      </c>
      <c r="O48">
        <f t="shared" si="2"/>
        <v>209.90030663388839</v>
      </c>
      <c r="Q48" s="14">
        <f>100*(Quarterly!K80+Quarterly!J80)/O48</f>
        <v>124.44002783454215</v>
      </c>
      <c r="S48">
        <f t="shared" si="0"/>
        <v>98.878025549029658</v>
      </c>
    </row>
    <row r="49" spans="1:19">
      <c r="A49" s="1">
        <v>21459</v>
      </c>
      <c r="B49" s="24">
        <v>244.51</v>
      </c>
      <c r="C49" s="21">
        <v>1500.9</v>
      </c>
      <c r="F49">
        <f>((Quarterly!I81+Quarterly!G81)/(consumption!B60*(Quarterly!I81/consumption!B61)+B48*(Quarterly!G81/B49)))</f>
        <v>1.0727937541527308</v>
      </c>
      <c r="G49">
        <f>((consumption!B61*(Quarterly!I80/consumption!B60)+B49*(Quarterly!G80/B48))/(Quarterly!I80+Quarterly!G80))</f>
        <v>1.0724417959731085</v>
      </c>
      <c r="I49">
        <f t="shared" si="1"/>
        <v>89.614484998380632</v>
      </c>
      <c r="J49">
        <f>((Quarterly!I81+Quarterly!G81)/I49)*100</f>
        <v>124.64502809118243</v>
      </c>
      <c r="L49" s="14">
        <f>(Quarterly!K81+Quarterly!J81)/(consumption!S60*(Quarterly!K81/consumption!S61)+consumption!J60*(Quarterly!J81/consumption!J61))</f>
        <v>1.0090287869648338</v>
      </c>
      <c r="N49">
        <f>(consumption!S61*(Quarterly!K80/consumption!S60)+consumption!J61*(Quarterly!J80/consumption!J60))/(Quarterly!K80+Quarterly!J80)</f>
        <v>1.0090461054024586</v>
      </c>
      <c r="O49">
        <f t="shared" si="2"/>
        <v>211.79726935122412</v>
      </c>
      <c r="Q49" s="14">
        <f>100*(Quarterly!K81+Quarterly!J81)/O49</f>
        <v>124.55306945555543</v>
      </c>
      <c r="S49">
        <f t="shared" si="0"/>
        <v>100.07383088672881</v>
      </c>
    </row>
    <row r="50" spans="1:19">
      <c r="A50" s="1">
        <v>21551</v>
      </c>
      <c r="B50" s="24">
        <v>257.97699999999998</v>
      </c>
      <c r="C50" s="21">
        <v>1525.9</v>
      </c>
      <c r="F50">
        <f>((Quarterly!I82+Quarterly!G82)/(consumption!B61*(Quarterly!I82/consumption!B62)+B49*(Quarterly!G82/B50)))</f>
        <v>1.055723099375464</v>
      </c>
      <c r="G50">
        <f>((consumption!B62*(Quarterly!I81/consumption!B61)+B50*(Quarterly!G81/B49))/(Quarterly!I81+Quarterly!G81))</f>
        <v>1.055709311125979</v>
      </c>
      <c r="I50">
        <f t="shared" si="1"/>
        <v>94.607464035970864</v>
      </c>
      <c r="J50">
        <f>((Quarterly!I82+Quarterly!G82)/I50)*100</f>
        <v>124.40878867152499</v>
      </c>
      <c r="L50" s="14">
        <f>(Quarterly!K82+Quarterly!J82)/(consumption!S61*(Quarterly!K82/consumption!S62)+consumption!J61*(Quarterly!J82/consumption!J62))</f>
        <v>1.010803644521435</v>
      </c>
      <c r="N50">
        <f>(consumption!S62*(Quarterly!K81/consumption!S61)+consumption!J62*(Quarterly!J81/consumption!J61))/(Quarterly!K81+Quarterly!J81)</f>
        <v>1.010802843063495</v>
      </c>
      <c r="O50">
        <f t="shared" si="2"/>
        <v>214.08536688658694</v>
      </c>
      <c r="Q50" s="14">
        <f>100*(Quarterly!K82+Quarterly!J82)/O50</f>
        <v>125.41725943475602</v>
      </c>
      <c r="S50">
        <f t="shared" si="0"/>
        <v>99.195907510835326</v>
      </c>
    </row>
    <row r="51" spans="1:19">
      <c r="A51" s="1">
        <v>21641</v>
      </c>
      <c r="B51" s="24">
        <v>279.77499999999998</v>
      </c>
      <c r="C51" s="21">
        <v>1551.7</v>
      </c>
      <c r="F51">
        <f>((Quarterly!I83+Quarterly!G83)/(consumption!B62*(Quarterly!I83/consumption!B63)+B50*(Quarterly!G83/B51)))</f>
        <v>1.0685835593318107</v>
      </c>
      <c r="G51">
        <f>((consumption!B63*(Quarterly!I82/consumption!B62)+B51*(Quarterly!G82/B50))/(Quarterly!I82+Quarterly!G82))</f>
        <v>1.0686520490899922</v>
      </c>
      <c r="I51">
        <f t="shared" si="1"/>
        <v>101.09922042816943</v>
      </c>
      <c r="J51">
        <f>((Quarterly!I83+Quarterly!G83)/I51)*100</f>
        <v>124.03656474195681</v>
      </c>
      <c r="L51" s="14">
        <f>(Quarterly!K83+Quarterly!J83)/(consumption!S62*(Quarterly!K83/consumption!S63)+consumption!J62*(Quarterly!J83/consumption!J63))</f>
        <v>1.0135969801268367</v>
      </c>
      <c r="N51">
        <f>(consumption!S63*(Quarterly!K82/consumption!S62)+consumption!J63*(Quarterly!J82/consumption!J62))/(Quarterly!K82+Quarterly!J82)</f>
        <v>1.0135943650254171</v>
      </c>
      <c r="O51">
        <f t="shared" si="2"/>
        <v>216.9960014379364</v>
      </c>
      <c r="Q51" s="14">
        <f>100*(Quarterly!K83+Quarterly!J83)/O51</f>
        <v>125.67051843948177</v>
      </c>
      <c r="S51">
        <f t="shared" si="0"/>
        <v>98.699811445186484</v>
      </c>
    </row>
    <row r="52" spans="1:19">
      <c r="A52" s="1">
        <v>21732</v>
      </c>
      <c r="B52" s="24">
        <v>260.12900000000002</v>
      </c>
      <c r="C52" s="21">
        <v>1569.2</v>
      </c>
      <c r="F52">
        <f>((Quarterly!I84+Quarterly!G84)/(consumption!B63*(Quarterly!I84/consumption!B64)+B51*(Quarterly!G84/B52)))</f>
        <v>0.96091164108506655</v>
      </c>
      <c r="G52">
        <f>((consumption!B64*(Quarterly!I83/consumption!B63)+B52*(Quarterly!G83/B51))/(Quarterly!I83+Quarterly!G83))</f>
        <v>0.96088923973169538</v>
      </c>
      <c r="I52">
        <f t="shared" si="1"/>
        <v>97.146285427772241</v>
      </c>
      <c r="J52">
        <f>((Quarterly!I84+Quarterly!G84)/I52)*100</f>
        <v>124.03974013972065</v>
      </c>
      <c r="L52" s="14">
        <f>(Quarterly!K84+Quarterly!J84)/(consumption!S63*(Quarterly!K84/consumption!S64)+consumption!J63*(Quarterly!J84/consumption!J64))</f>
        <v>1.0098315647873171</v>
      </c>
      <c r="N52">
        <f>(consumption!S64*(Quarterly!K83/consumption!S63)+consumption!J64*(Quarterly!J83/consumption!J63))/(Quarterly!K83+Quarterly!J83)</f>
        <v>1.0098301003000745</v>
      </c>
      <c r="O52">
        <f t="shared" si="2"/>
        <v>219.1292527906667</v>
      </c>
      <c r="Q52" s="14">
        <f>100*(Quarterly!K84+Quarterly!J84)/O52</f>
        <v>126.45504717926117</v>
      </c>
      <c r="S52">
        <f t="shared" si="0"/>
        <v>98.089987633220673</v>
      </c>
    </row>
    <row r="53" spans="1:19">
      <c r="A53" s="1">
        <v>21824</v>
      </c>
      <c r="B53" s="24">
        <v>268.84100000000001</v>
      </c>
      <c r="C53" s="21">
        <v>1571.4</v>
      </c>
      <c r="F53">
        <f>((Quarterly!I85+Quarterly!G85)/(consumption!B64*(Quarterly!I85/consumption!B65)+B52*(Quarterly!G85/B53)))</f>
        <v>1.0027636154843056</v>
      </c>
      <c r="G53">
        <f>((consumption!B65*(Quarterly!I84/consumption!B64)+B53*(Quarterly!G84/B52))/(Quarterly!I84+Quarterly!G84))</f>
        <v>1.002650983925687</v>
      </c>
      <c r="I53">
        <f t="shared" si="1"/>
        <v>97.409289384020155</v>
      </c>
      <c r="J53">
        <f>((Quarterly!I85+Quarterly!G85)/I53)*100</f>
        <v>124.32079195504969</v>
      </c>
      <c r="L53" s="14">
        <f>(Quarterly!K85+Quarterly!J85)/(consumption!S64*(Quarterly!K85/consumption!S65)+consumption!J64*(Quarterly!J85/consumption!J65))</f>
        <v>1.0097571299444628</v>
      </c>
      <c r="N53">
        <f>(consumption!S65*(Quarterly!K84/consumption!S64)+consumption!J65*(Quarterly!J84/consumption!J64))/(Quarterly!K84+Quarterly!J84)</f>
        <v>1.0097496268283401</v>
      </c>
      <c r="O53">
        <f t="shared" si="2"/>
        <v>221.26650330713636</v>
      </c>
      <c r="Q53" s="14">
        <f>100*(Quarterly!K85+Quarterly!J85)/O53</f>
        <v>127.22214876295781</v>
      </c>
      <c r="S53">
        <f t="shared" si="0"/>
        <v>97.719456214095246</v>
      </c>
    </row>
    <row r="54" spans="1:19">
      <c r="A54" s="1">
        <v>21916</v>
      </c>
      <c r="B54" s="24">
        <v>298.46600000000001</v>
      </c>
      <c r="C54" s="21">
        <v>1585.6</v>
      </c>
      <c r="F54">
        <f>((Quarterly!I86+Quarterly!G86)/(consumption!B65*(Quarterly!I86/consumption!B66)+B53*(Quarterly!G86/B54)))</f>
        <v>1.0840529996790269</v>
      </c>
      <c r="G54">
        <f>((consumption!B66*(Quarterly!I85/consumption!B65)+B54*(Quarterly!G85/B53))/(Quarterly!I85+Quarterly!G85))</f>
        <v>1.0838407249417692</v>
      </c>
      <c r="I54">
        <f t="shared" si="1"/>
        <v>105.58649308152116</v>
      </c>
      <c r="J54">
        <f>((Quarterly!I86+Quarterly!G86)/I54)*100</f>
        <v>125.30011759918374</v>
      </c>
      <c r="L54" s="14">
        <f>(Quarterly!K86+Quarterly!J86)/(consumption!S65*(Quarterly!K86/consumption!S66)+consumption!J65*(Quarterly!J86/consumption!J66))</f>
        <v>1.0052721981710431</v>
      </c>
      <c r="N54">
        <f>(consumption!S66*(Quarterly!K85/consumption!S65)+consumption!J66*(Quarterly!J85/consumption!J65))/(Quarterly!K85+Quarterly!J85)</f>
        <v>1.0052565003861105</v>
      </c>
      <c r="O54">
        <f t="shared" si="2"/>
        <v>222.43132745741457</v>
      </c>
      <c r="Q54" s="14">
        <f>100*(Quarterly!K86+Quarterly!J86)/O54</f>
        <v>127.50002584698707</v>
      </c>
      <c r="S54">
        <f t="shared" si="0"/>
        <v>98.274582116208009</v>
      </c>
    </row>
    <row r="55" spans="1:19">
      <c r="A55" s="1">
        <v>22007</v>
      </c>
      <c r="B55" s="24">
        <v>268.00799999999998</v>
      </c>
      <c r="C55" s="21">
        <v>1605.1</v>
      </c>
      <c r="F55">
        <f>((Quarterly!I87+Quarterly!G87)/(consumption!B66*(Quarterly!I87/consumption!B67)+B54*(Quarterly!G87/B55)))</f>
        <v>0.93890064781816418</v>
      </c>
      <c r="G55">
        <f>((consumption!B67*(Quarterly!I86/consumption!B66)+B55*(Quarterly!G86/B54))/(Quarterly!I86+Quarterly!G86))</f>
        <v>0.93885919277558971</v>
      </c>
      <c r="I55">
        <f t="shared" si="1"/>
        <v>99.133038184647219</v>
      </c>
      <c r="J55">
        <f>((Quarterly!I87+Quarterly!G87)/I55)*100</f>
        <v>124.88268519462463</v>
      </c>
      <c r="L55" s="14">
        <f>(Quarterly!K87+Quarterly!J87)/(consumption!S66*(Quarterly!K87/consumption!S67)+consumption!J66*(Quarterly!J87/consumption!J67))</f>
        <v>1.0106271289911832</v>
      </c>
      <c r="N55">
        <f>(consumption!S67*(Quarterly!K86/consumption!S66)+consumption!J67*(Quarterly!J86/consumption!J66))/(Quarterly!K86+Quarterly!J86)</f>
        <v>1.0106271138562013</v>
      </c>
      <c r="O55">
        <f t="shared" si="2"/>
        <v>224.79513218273755</v>
      </c>
      <c r="Q55" s="14">
        <f>100*(Quarterly!K87+Quarterly!J87)/O55</f>
        <v>128.38356293471475</v>
      </c>
      <c r="S55">
        <f t="shared" si="0"/>
        <v>97.273110622525422</v>
      </c>
    </row>
    <row r="56" spans="1:19">
      <c r="A56" s="1">
        <v>22098</v>
      </c>
      <c r="B56" s="24">
        <v>266.35899999999998</v>
      </c>
      <c r="C56" s="21">
        <v>1598.5</v>
      </c>
      <c r="F56">
        <f>((Quarterly!I88+Quarterly!G88)/(consumption!B67*(Quarterly!I88/consumption!B68)+B55*(Quarterly!G88/B56)))</f>
        <v>0.9930964085960905</v>
      </c>
      <c r="G56">
        <f>((consumption!B68*(Quarterly!I87/consumption!B67)+B56*(Quarterly!G87/B55))/(Quarterly!I87+Quarterly!G87))</f>
        <v>0.99309802132797342</v>
      </c>
      <c r="I56">
        <f t="shared" si="1"/>
        <v>98.448744131865467</v>
      </c>
      <c r="J56">
        <f>((Quarterly!I88+Quarterly!G88)/I56)*100</f>
        <v>124.22707986623718</v>
      </c>
      <c r="L56" s="14">
        <f>(Quarterly!K88+Quarterly!J88)/(consumption!S67*(Quarterly!K88/consumption!S68)+consumption!J67*(Quarterly!J88/consumption!J68))</f>
        <v>0.99649707008384969</v>
      </c>
      <c r="N56">
        <f>(consumption!S68*(Quarterly!K87/consumption!S67)+consumption!J68*(Quarterly!J87/consumption!J67))/(Quarterly!K87+Quarterly!J87)</f>
        <v>0.99648849127953087</v>
      </c>
      <c r="O56">
        <f t="shared" si="2"/>
        <v>224.00672635040897</v>
      </c>
      <c r="Q56" s="14">
        <f>100*(Quarterly!K88+Quarterly!J88)/O56</f>
        <v>129.05862458244536</v>
      </c>
      <c r="S56">
        <f t="shared" si="0"/>
        <v>96.256317830877165</v>
      </c>
    </row>
    <row r="57" spans="1:19">
      <c r="A57" s="1">
        <v>22190</v>
      </c>
      <c r="B57" s="24">
        <v>233.559</v>
      </c>
      <c r="C57" s="21">
        <v>1600.3</v>
      </c>
      <c r="F57">
        <f>((Quarterly!I89+Quarterly!G89)/(consumption!B68*(Quarterly!I89/consumption!B69)+B56*(Quarterly!G89/B57)))</f>
        <v>0.91174518280694894</v>
      </c>
      <c r="G57">
        <f>((consumption!B69*(Quarterly!I88/consumption!B68)+B57*(Quarterly!G88/B56))/(Quarterly!I88+Quarterly!G88))</f>
        <v>0.91148392078892659</v>
      </c>
      <c r="I57">
        <f t="shared" si="1"/>
        <v>89.747306835412189</v>
      </c>
      <c r="J57">
        <f>((Quarterly!I89+Quarterly!G89)/I57)*100</f>
        <v>123.12347177464191</v>
      </c>
      <c r="L57" s="14">
        <f>(Quarterly!K89+Quarterly!J89)/(consumption!S68*(Quarterly!K89/consumption!S69)+consumption!J68*(Quarterly!J89/consumption!J69))</f>
        <v>1.0053370321627226</v>
      </c>
      <c r="N57">
        <f>(consumption!S69*(Quarterly!K88/consumption!S68)+consumption!J69*(Quarterly!J88/consumption!J68))/(Quarterly!K88+Quarterly!J88)</f>
        <v>1.0053351178480465</v>
      </c>
      <c r="O57">
        <f t="shared" si="2"/>
        <v>225.20204304382335</v>
      </c>
      <c r="Q57" s="14">
        <f>100*(Quarterly!K89+Quarterly!J89)/O57</f>
        <v>129.7501550388418</v>
      </c>
      <c r="S57">
        <f t="shared" si="0"/>
        <v>94.892735764195322</v>
      </c>
    </row>
    <row r="58" spans="1:19">
      <c r="A58" s="1">
        <v>22282</v>
      </c>
      <c r="B58" s="24">
        <v>239.35599999999999</v>
      </c>
      <c r="C58" s="21">
        <v>1600.2</v>
      </c>
      <c r="F58">
        <f>((Quarterly!I90+Quarterly!G90)/(consumption!B69*(Quarterly!I90/consumption!B70)+B57*(Quarterly!G90/B58)))</f>
        <v>0.99246658126401044</v>
      </c>
      <c r="G58">
        <f>((consumption!B70*(Quarterly!I89/consumption!B69)+B58*(Quarterly!G89/B57))/(Quarterly!I89+Quarterly!G89))</f>
        <v>0.9923394479313038</v>
      </c>
      <c r="I58">
        <f t="shared" si="1"/>
        <v>89.065497672774015</v>
      </c>
      <c r="J58">
        <f>((Quarterly!I90+Quarterly!G90)/I58)*100</f>
        <v>123.72916884703658</v>
      </c>
      <c r="L58" s="14">
        <f>(Quarterly!K90+Quarterly!J90)/(consumption!S69*(Quarterly!K90/consumption!S70)+consumption!J69*(Quarterly!J90/consumption!J70))</f>
        <v>1.0084724583816638</v>
      </c>
      <c r="N58">
        <f>(consumption!S70*(Quarterly!K89/consumption!S69)+consumption!J70*(Quarterly!J89/consumption!J69))/(Quarterly!K89+Quarterly!J89)</f>
        <v>1.0084720637786959</v>
      </c>
      <c r="O58">
        <f t="shared" si="2"/>
        <v>227.11001354827619</v>
      </c>
      <c r="Q58" s="14">
        <f>100*(Quarterly!K90+Quarterly!J90)/O58</f>
        <v>130.02509021348317</v>
      </c>
      <c r="S58">
        <f t="shared" si="0"/>
        <v>95.157918094031274</v>
      </c>
    </row>
    <row r="59" spans="1:19">
      <c r="A59" s="1">
        <v>22372</v>
      </c>
      <c r="B59" s="24">
        <v>257.33499999999998</v>
      </c>
      <c r="C59" s="21">
        <v>1624.2</v>
      </c>
      <c r="F59">
        <f>((Quarterly!I91+Quarterly!G91)/(consumption!B70*(Quarterly!I91/consumption!B71)+B58*(Quarterly!G91/B59)))</f>
        <v>1.0557288920387289</v>
      </c>
      <c r="G59">
        <f>((consumption!B71*(Quarterly!I90/consumption!B70)+B59*(Quarterly!G90/B58))/(Quarterly!I90+Quarterly!G90))</f>
        <v>1.055734985599551</v>
      </c>
      <c r="I59">
        <f t="shared" si="1"/>
        <v>94.02929053957773</v>
      </c>
      <c r="J59">
        <f>((Quarterly!I91+Quarterly!G91)/I59)*100</f>
        <v>124.11026322790339</v>
      </c>
      <c r="L59" s="14">
        <f>(Quarterly!K91+Quarterly!J91)/(consumption!S70*(Quarterly!K91/consumption!S71)+consumption!J70*(Quarterly!J91/consumption!J71))</f>
        <v>1.0141968184646815</v>
      </c>
      <c r="N59">
        <f>(consumption!S71*(Quarterly!K90/consumption!S70)+consumption!J71*(Quarterly!J90/consumption!J70))/(Quarterly!K90+Quarterly!J90)</f>
        <v>1.0141792238412166</v>
      </c>
      <c r="O59">
        <f t="shared" si="2"/>
        <v>230.33225521588028</v>
      </c>
      <c r="Q59" s="14">
        <f>100*(Quarterly!K91+Quarterly!J91)/O59</f>
        <v>129.89930555734497</v>
      </c>
      <c r="S59">
        <f t="shared" si="0"/>
        <v>95.543438585292549</v>
      </c>
    </row>
    <row r="60" spans="1:19">
      <c r="A60" s="1">
        <v>22463</v>
      </c>
      <c r="B60" s="24">
        <v>278.976</v>
      </c>
      <c r="C60" s="21">
        <v>1632.1</v>
      </c>
      <c r="F60">
        <f>((Quarterly!I92+Quarterly!G92)/(consumption!B71*(Quarterly!I92/consumption!B72)+B59*(Quarterly!G92/B60)))</f>
        <v>1.0631726032720843</v>
      </c>
      <c r="G60">
        <f>((consumption!B72*(Quarterly!I91/consumption!B71)+B60*(Quarterly!G91/B59))/(Quarterly!I91+Quarterly!G91))</f>
        <v>1.0631997650515024</v>
      </c>
      <c r="I60">
        <f t="shared" si="1"/>
        <v>99.970642600058213</v>
      </c>
      <c r="J60">
        <f>((Quarterly!I92+Quarterly!G92)/I60)*100</f>
        <v>124.53656069619734</v>
      </c>
      <c r="L60" s="14">
        <f>(Quarterly!K92+Quarterly!J92)/(consumption!S71*(Quarterly!K92/consumption!S72)+consumption!J71*(Quarterly!J92/consumption!J72))</f>
        <v>1.0021454655666182</v>
      </c>
      <c r="N60">
        <f>(consumption!S72*(Quarterly!K91/consumption!S71)+consumption!J72*(Quarterly!J91/consumption!J71))/(Quarterly!K91+Quarterly!J91)</f>
        <v>1.0021439189252839</v>
      </c>
      <c r="O60">
        <f t="shared" si="2"/>
        <v>230.82624701756549</v>
      </c>
      <c r="Q60" s="14">
        <f>100*(Quarterly!K92+Quarterly!J92)/O60</f>
        <v>130.35779244684508</v>
      </c>
      <c r="S60">
        <f t="shared" si="0"/>
        <v>95.534419813820165</v>
      </c>
    </row>
    <row r="61" spans="1:19">
      <c r="A61" s="1">
        <v>22555</v>
      </c>
      <c r="B61" s="24">
        <v>283.73099999999999</v>
      </c>
      <c r="C61" s="21">
        <v>1664.9</v>
      </c>
      <c r="F61">
        <f>((Quarterly!I93+Quarterly!G93)/(consumption!B72*(Quarterly!I93/consumption!B73)+B60*(Quarterly!G93/B61)))</f>
        <v>1.0281350182416915</v>
      </c>
      <c r="G61">
        <f>((consumption!B73*(Quarterly!I92/consumption!B72)+B61*(Quarterly!G92/B60))/(Quarterly!I92+Quarterly!G92))</f>
        <v>1.0281701151890095</v>
      </c>
      <c r="I61">
        <f t="shared" si="1"/>
        <v>102.78507277046138</v>
      </c>
      <c r="J61">
        <f>((Quarterly!I93+Quarterly!G93)/I61)*100</f>
        <v>124.92086305833692</v>
      </c>
      <c r="L61" s="14">
        <f>(Quarterly!K93+Quarterly!J93)/(consumption!S72*(Quarterly!K93/consumption!S73)+consumption!J72*(Quarterly!J93/consumption!J73))</f>
        <v>1.0160134824667946</v>
      </c>
      <c r="N61">
        <f>(consumption!S73*(Quarterly!K92/consumption!S72)+consumption!J73*(Quarterly!J92/consumption!J72))/(Quarterly!K92+Quarterly!J92)</f>
        <v>1.0160095139580729</v>
      </c>
      <c r="O61">
        <f t="shared" si="2"/>
        <v>234.52212105862279</v>
      </c>
      <c r="Q61" s="14">
        <f>100*(Quarterly!K93+Quarterly!J93)/O61</f>
        <v>130.52073664449125</v>
      </c>
      <c r="S61">
        <f t="shared" si="0"/>
        <v>95.709590881786781</v>
      </c>
    </row>
    <row r="62" spans="1:19">
      <c r="A62" s="1">
        <v>22647</v>
      </c>
      <c r="B62" s="24">
        <v>300.61799999999999</v>
      </c>
      <c r="C62" s="21">
        <v>1682.7</v>
      </c>
      <c r="F62">
        <f>((Quarterly!I94+Quarterly!G94)/(consumption!B73*(Quarterly!I94/consumption!B74)+B61*(Quarterly!G94/B62)))</f>
        <v>1.046879682701884</v>
      </c>
      <c r="G62">
        <f>((consumption!B74*(Quarterly!I93/consumption!B73)+B62*(Quarterly!G93/B61))/(Quarterly!I93+Quarterly!G93))</f>
        <v>1.0468611348384607</v>
      </c>
      <c r="I62">
        <f t="shared" si="1"/>
        <v>107.60265114246266</v>
      </c>
      <c r="J62">
        <f>((Quarterly!I94+Quarterly!G94)/I62)*100</f>
        <v>125.08985473024607</v>
      </c>
      <c r="L62" s="14">
        <f>(Quarterly!K94+Quarterly!J94)/(consumption!S73*(Quarterly!K94/consumption!S74)+consumption!J73*(Quarterly!J94/consumption!J74))</f>
        <v>1.0089309475978145</v>
      </c>
      <c r="N62">
        <f>(consumption!S74*(Quarterly!K93/consumption!S73)+consumption!J74*(Quarterly!J93/consumption!J73))/(Quarterly!K93+Quarterly!J93)</f>
        <v>1.0089309439877652</v>
      </c>
      <c r="O62">
        <f t="shared" si="2"/>
        <v>236.61662540900741</v>
      </c>
      <c r="Q62" s="14">
        <f>100*(Quarterly!K94+Quarterly!J94)/O62</f>
        <v>131.18266709427249</v>
      </c>
      <c r="S62">
        <f t="shared" si="0"/>
        <v>95.35547454630732</v>
      </c>
    </row>
    <row r="63" spans="1:19">
      <c r="A63" s="1">
        <v>22737</v>
      </c>
      <c r="B63" s="24">
        <v>297.66699999999997</v>
      </c>
      <c r="C63" s="21">
        <v>1703.1</v>
      </c>
      <c r="F63">
        <f>((Quarterly!I95+Quarterly!G95)/(consumption!B74*(Quarterly!I95/consumption!B75)+B62*(Quarterly!G95/B63)))</f>
        <v>1.0020336469096687</v>
      </c>
      <c r="G63">
        <f>((consumption!B75*(Quarterly!I94/consumption!B74)+B63*(Quarterly!G94/B62))/(Quarterly!I94+Quarterly!G94))</f>
        <v>1.0019686336292473</v>
      </c>
      <c r="I63">
        <f t="shared" si="1"/>
        <v>107.81797908402693</v>
      </c>
      <c r="J63">
        <f>((Quarterly!I95+Quarterly!G95)/I63)*100</f>
        <v>124.56178565110608</v>
      </c>
      <c r="L63" s="14">
        <f>(Quarterly!K95+Quarterly!J95)/(consumption!S74*(Quarterly!K95/consumption!S75)+consumption!J74*(Quarterly!J95/consumption!J75))</f>
        <v>1.0101057899321735</v>
      </c>
      <c r="N63">
        <f>(consumption!S75*(Quarterly!K94/consumption!S74)+consumption!J75*(Quarterly!J94/consumption!J74))/(Quarterly!K94+Quarterly!J94)</f>
        <v>1.0101041942885383</v>
      </c>
      <c r="O63">
        <f t="shared" si="2"/>
        <v>239.00763454186989</v>
      </c>
      <c r="Q63" s="14">
        <f>100*(Quarterly!K95+Quarterly!J95)/O63</f>
        <v>131.66943415979884</v>
      </c>
      <c r="S63">
        <f t="shared" si="0"/>
        <v>94.601899405091487</v>
      </c>
    </row>
    <row r="64" spans="1:19">
      <c r="A64" s="1">
        <v>22828</v>
      </c>
      <c r="B64" s="24">
        <v>302.90800000000002</v>
      </c>
      <c r="C64" s="21">
        <v>1717</v>
      </c>
      <c r="F64">
        <f>((Quarterly!I96+Quarterly!G96)/(consumption!B75*(Quarterly!I96/consumption!B76)+B63*(Quarterly!G96/B64)))</f>
        <v>1.0145833609590162</v>
      </c>
      <c r="G64">
        <f>((consumption!B76*(Quarterly!I95/consumption!B75)+B64*(Quarterly!G95/B63))/(Quarterly!I95+Quarterly!G95))</f>
        <v>1.0145903415219117</v>
      </c>
      <c r="I64">
        <f t="shared" si="1"/>
        <v>109.39070390532581</v>
      </c>
      <c r="J64">
        <f>((Quarterly!I96+Quarterly!G96)/I64)*100</f>
        <v>124.50783762930786</v>
      </c>
      <c r="L64" s="14">
        <f>(Quarterly!K96+Quarterly!J96)/(consumption!S75*(Quarterly!K96/consumption!S76)+consumption!J75*(Quarterly!J96/consumption!J76))</f>
        <v>1.0081998199010109</v>
      </c>
      <c r="N64">
        <f>(consumption!S76*(Quarterly!K95/consumption!S75)+consumption!J76*(Quarterly!J95/consumption!J75))/(Quarterly!K95+Quarterly!J95)</f>
        <v>1.0081992071490558</v>
      </c>
      <c r="O64">
        <f t="shared" si="2"/>
        <v>240.96738087387106</v>
      </c>
      <c r="Q64" s="14">
        <f>100*(Quarterly!K96+Quarterly!J96)/O64</f>
        <v>132.00956861729858</v>
      </c>
      <c r="S64">
        <f t="shared" si="0"/>
        <v>94.317282401142776</v>
      </c>
    </row>
    <row r="65" spans="1:19">
      <c r="A65" s="1">
        <v>22920</v>
      </c>
      <c r="B65" s="24">
        <v>292.61700000000002</v>
      </c>
      <c r="C65" s="21">
        <v>1741.5</v>
      </c>
      <c r="F65">
        <f>((Quarterly!I97+Quarterly!G97)/(consumption!B76*(Quarterly!I97/consumption!B77)+B64*(Quarterly!G97/B65)))</f>
        <v>0.99386351191331079</v>
      </c>
      <c r="G65">
        <f>((consumption!B77*(Quarterly!I96/consumption!B76)+B65*(Quarterly!G96/B64))/(Quarterly!I96+Quarterly!G96))</f>
        <v>0.99388184468864238</v>
      </c>
      <c r="I65">
        <f t="shared" si="1"/>
        <v>108.72043186699128</v>
      </c>
      <c r="J65">
        <f>((Quarterly!I97+Quarterly!G97)/I65)*100</f>
        <v>124.07971315367551</v>
      </c>
      <c r="L65" s="14">
        <f>(Quarterly!K97+Quarterly!J97)/(consumption!S76*(Quarterly!K97/consumption!S77)+consumption!J76*(Quarterly!J97/consumption!J77))</f>
        <v>1.0094679678934706</v>
      </c>
      <c r="N65">
        <f>(consumption!S77*(Quarterly!K96/consumption!S76)+consumption!J77*(Quarterly!J96/consumption!J76))/(Quarterly!K96+Quarterly!J96)</f>
        <v>1.0094714336084929</v>
      </c>
      <c r="O65">
        <f t="shared" si="2"/>
        <v>243.24926986113607</v>
      </c>
      <c r="Q65" s="14">
        <f>100*(Quarterly!K97+Quarterly!J97)/O65</f>
        <v>132.538938424789</v>
      </c>
      <c r="S65">
        <f t="shared" si="0"/>
        <v>93.617554681174852</v>
      </c>
    </row>
    <row r="66" spans="1:19">
      <c r="A66" s="1">
        <v>23012</v>
      </c>
      <c r="B66" s="24">
        <v>308.94799999999998</v>
      </c>
      <c r="C66" s="21">
        <v>1753.1</v>
      </c>
      <c r="F66">
        <f>((Quarterly!I98+Quarterly!G98)/(consumption!B77*(Quarterly!I98/consumption!B78)+B65*(Quarterly!G98/B66)))</f>
        <v>1.0433299057496142</v>
      </c>
      <c r="G66">
        <f>((consumption!B78*(Quarterly!I97/consumption!B77)+B66*(Quarterly!G97/B65))/(Quarterly!I97+Quarterly!G97))</f>
        <v>1.0433640722690758</v>
      </c>
      <c r="I66">
        <f t="shared" si="1"/>
        <v>113.43313521701572</v>
      </c>
      <c r="J66">
        <f>((Quarterly!I98+Quarterly!G98)/I66)*100</f>
        <v>123.86151518354936</v>
      </c>
      <c r="L66" s="14">
        <f>(Quarterly!K98+Quarterly!J98)/(consumption!S77*(Quarterly!K98/consumption!S78)+consumption!J77*(Quarterly!J98/consumption!J78))</f>
        <v>1.0043756244948832</v>
      </c>
      <c r="N66">
        <f>(consumption!S78*(Quarterly!K97/consumption!S77)+consumption!J78*(Quarterly!J97/consumption!J77))/(Quarterly!K97+Quarterly!J97)</f>
        <v>1.0043754081325891</v>
      </c>
      <c r="O66">
        <f t="shared" si="2"/>
        <v>244.31361100971645</v>
      </c>
      <c r="Q66" s="14">
        <f>100*(Quarterly!K98+Quarterly!J98)/O66</f>
        <v>132.98481351785128</v>
      </c>
      <c r="S66">
        <f t="shared" si="0"/>
        <v>93.139593843114085</v>
      </c>
    </row>
    <row r="67" spans="1:19">
      <c r="A67" s="1">
        <v>23102</v>
      </c>
      <c r="B67" s="24">
        <v>313.40800000000002</v>
      </c>
      <c r="C67" s="21">
        <v>1770</v>
      </c>
      <c r="F67">
        <f>((Quarterly!I99+Quarterly!G99)/(consumption!B78*(Quarterly!I99/consumption!B79)+B66*(Quarterly!G99/B67)))</f>
        <v>1.0174287217653566</v>
      </c>
      <c r="G67">
        <f>((consumption!B79*(Quarterly!I98/consumption!B78)+B67*(Quarterly!G98/B66))/(Quarterly!I98+Quarterly!G98))</f>
        <v>1.0174310447763648</v>
      </c>
      <c r="I67">
        <f t="shared" si="1"/>
        <v>115.41026152282086</v>
      </c>
      <c r="J67">
        <f>((Quarterly!I99+Quarterly!G99)/I67)*100</f>
        <v>124.3390302617283</v>
      </c>
      <c r="L67" s="14">
        <f>(Quarterly!K99+Quarterly!J99)/(consumption!S78*(Quarterly!K99/consumption!S79)+consumption!J78*(Quarterly!J99/consumption!J79))</f>
        <v>1.0076561147719554</v>
      </c>
      <c r="N67">
        <f>(consumption!S79*(Quarterly!K98/consumption!S78)+consumption!J79*(Quarterly!J98/consumption!J78))/(Quarterly!K98+Quarterly!J98)</f>
        <v>1.0076514675620321</v>
      </c>
      <c r="O67">
        <f t="shared" si="2"/>
        <v>246.18353636698441</v>
      </c>
      <c r="Q67" s="14">
        <f>100*(Quarterly!K99+Quarterly!J99)/O67</f>
        <v>133.15268958983123</v>
      </c>
      <c r="S67">
        <f t="shared" si="0"/>
        <v>93.380787609132881</v>
      </c>
    </row>
    <row r="68" spans="1:19">
      <c r="A68" s="1">
        <v>23193</v>
      </c>
      <c r="B68" s="24">
        <v>323.69900000000001</v>
      </c>
      <c r="C68" s="21">
        <v>1794</v>
      </c>
      <c r="F68">
        <f>((Quarterly!I100+Quarterly!G100)/(consumption!B79*(Quarterly!I100/consumption!B80)+B67*(Quarterly!G100/B68)))</f>
        <v>1.024904144461753</v>
      </c>
      <c r="G68">
        <f>((consumption!B80*(Quarterly!I99/consumption!B79)+B68*(Quarterly!G99/B67))/(Quarterly!I99+Quarterly!G99))</f>
        <v>1.0249309693402793</v>
      </c>
      <c r="I68">
        <f t="shared" si="1"/>
        <v>118.28600327114852</v>
      </c>
      <c r="J68">
        <f>((Quarterly!I100+Quarterly!G100)/I68)*100</f>
        <v>124.2750587007577</v>
      </c>
      <c r="L68" s="14">
        <f>(Quarterly!K100+Quarterly!J100)/(consumption!S79*(Quarterly!K100/consumption!S80)+consumption!J79*(Quarterly!J100/consumption!J80))</f>
        <v>1.0139549807525758</v>
      </c>
      <c r="N68">
        <f>(consumption!S80*(Quarterly!K99/consumption!S79)+consumption!J80*(Quarterly!J99/consumption!J79))/(Quarterly!K99+Quarterly!J99)</f>
        <v>1.0139633913628656</v>
      </c>
      <c r="O68">
        <f t="shared" si="2"/>
        <v>249.62005815333191</v>
      </c>
      <c r="Q68" s="14">
        <f>100*(Quarterly!K100+Quarterly!J100)/O68</f>
        <v>133.80334996750813</v>
      </c>
      <c r="S68">
        <f t="shared" si="0"/>
        <v>92.878884370933747</v>
      </c>
    </row>
    <row r="69" spans="1:19">
      <c r="A69" s="1">
        <v>23285</v>
      </c>
      <c r="B69" s="24">
        <v>327.81200000000001</v>
      </c>
      <c r="C69" s="21">
        <v>1809.3</v>
      </c>
      <c r="F69">
        <f>((Quarterly!I101+Quarterly!G101)/(consumption!B80*(Quarterly!I101/consumption!B81)+B68*(Quarterly!G101/B69)))</f>
        <v>1.0144567621149494</v>
      </c>
      <c r="G69">
        <f>((consumption!B81*(Quarterly!I100/consumption!B80)+B69*(Quarterly!G100/B68))/(Quarterly!I100+Quarterly!G100))</f>
        <v>1.0144668969863215</v>
      </c>
      <c r="I69">
        <f t="shared" si="1"/>
        <v>119.9966352871847</v>
      </c>
      <c r="J69">
        <f>((Quarterly!I101+Quarterly!G101)/I69)*100</f>
        <v>125.42018335748533</v>
      </c>
      <c r="L69" s="14">
        <f>(Quarterly!K101+Quarterly!J101)/(consumption!S80*(Quarterly!K101/consumption!S81)+consumption!J80*(Quarterly!J101/consumption!J81))</f>
        <v>1.0071005872191479</v>
      </c>
      <c r="N69">
        <f>(consumption!S81*(Quarterly!K100/consumption!S80)+consumption!J81*(Quarterly!J100/consumption!J80))/(Quarterly!K100+Quarterly!J100)</f>
        <v>1.0070921330141125</v>
      </c>
      <c r="O69">
        <f t="shared" si="2"/>
        <v>251.39145197610767</v>
      </c>
      <c r="Q69" s="14">
        <f>100*(Quarterly!K101+Quarterly!J101)/O69</f>
        <v>134.29255344453225</v>
      </c>
      <c r="S69">
        <f t="shared" si="0"/>
        <v>93.393252373660815</v>
      </c>
    </row>
    <row r="70" spans="1:19">
      <c r="A70" s="1">
        <v>23377</v>
      </c>
      <c r="B70" s="24">
        <v>341.17500000000001</v>
      </c>
      <c r="C70" s="21">
        <v>1845.2</v>
      </c>
      <c r="F70">
        <f>((Quarterly!I102+Quarterly!G102)/(consumption!B81*(Quarterly!I102/consumption!B82)+B69*(Quarterly!G102/B70)))</f>
        <v>1.0395559041112317</v>
      </c>
      <c r="G70">
        <f>((consumption!B82*(Quarterly!I101/consumption!B81)+B70*(Quarterly!G101/B69))/(Quarterly!I101+Quarterly!G101))</f>
        <v>1.0395627119032909</v>
      </c>
      <c r="I70">
        <f t="shared" si="1"/>
        <v>124.74361914167672</v>
      </c>
      <c r="J70">
        <f>((Quarterly!I102+Quarterly!G102)/I70)*100</f>
        <v>124.9763323147917</v>
      </c>
      <c r="L70" s="14">
        <f>(Quarterly!K102+Quarterly!J102)/(consumption!S81*(Quarterly!K102/consumption!S82)+consumption!J81*(Quarterly!J102/consumption!J82))</f>
        <v>1.0170817098894183</v>
      </c>
      <c r="N70">
        <f>(consumption!S82*(Quarterly!K101/consumption!S81)+consumption!J82*(Quarterly!J101/consumption!J81))/(Quarterly!K101+Quarterly!J101)</f>
        <v>1.0170815679259986</v>
      </c>
      <c r="O70">
        <f t="shared" si="2"/>
        <v>255.68562998324745</v>
      </c>
      <c r="Q70" s="14">
        <f>100*(Quarterly!K102+Quarterly!J102)/O70</f>
        <v>134.97043225409695</v>
      </c>
      <c r="S70">
        <f t="shared" si="0"/>
        <v>92.595341237042035</v>
      </c>
    </row>
    <row r="71" spans="1:19">
      <c r="A71" s="1">
        <v>23468</v>
      </c>
      <c r="B71" s="24">
        <v>339.68299999999999</v>
      </c>
      <c r="C71" s="21">
        <v>1877.9</v>
      </c>
      <c r="F71">
        <f>((Quarterly!I103+Quarterly!G103)/(consumption!B82*(Quarterly!I103/consumption!B83)+B70*(Quarterly!G103/B71)))</f>
        <v>1.0063405735047939</v>
      </c>
      <c r="G71">
        <f>((consumption!B83*(Quarterly!I102/consumption!B82)+B71*(Quarterly!G102/B70))/(Quarterly!I102+Quarterly!G102))</f>
        <v>1.0063681360727588</v>
      </c>
      <c r="I71">
        <f t="shared" si="1"/>
        <v>125.53628434356783</v>
      </c>
      <c r="J71">
        <f>((Quarterly!I103+Quarterly!G103)/I71)*100</f>
        <v>125.22275995502214</v>
      </c>
      <c r="L71" s="14">
        <f>(Quarterly!K103+Quarterly!J103)/(consumption!S82*(Quarterly!K103/consumption!S83)+consumption!J82*(Quarterly!J103/consumption!J83))</f>
        <v>1.0163785231423679</v>
      </c>
      <c r="N71">
        <f>(consumption!S83*(Quarterly!K102/consumption!S82)+consumption!J83*(Quarterly!J102/consumption!J82))/(Quarterly!K102+Quarterly!J102)</f>
        <v>1.0163830064242132</v>
      </c>
      <c r="O71">
        <f t="shared" si="2"/>
        <v>259.87395614583841</v>
      </c>
      <c r="Q71" s="14">
        <f>100*(Quarterly!K103+Quarterly!J103)/O71</f>
        <v>135.33483894116341</v>
      </c>
      <c r="S71">
        <f t="shared" si="0"/>
        <v>92.528103579790354</v>
      </c>
    </row>
    <row r="72" spans="1:19">
      <c r="A72" s="1">
        <v>23559</v>
      </c>
      <c r="B72" s="24">
        <v>347.68299999999999</v>
      </c>
      <c r="C72" s="21">
        <v>1912.6</v>
      </c>
      <c r="F72">
        <f>((Quarterly!I104+Quarterly!G104)/(consumption!B83*(Quarterly!I104/consumption!B84)+B71*(Quarterly!G104/B72)))</f>
        <v>1.0274216331939083</v>
      </c>
      <c r="G72">
        <f>((consumption!B84*(Quarterly!I103/consumption!B83)+B72*(Quarterly!G103/B71))/(Quarterly!I103+Quarterly!G103))</f>
        <v>1.0274162801903231</v>
      </c>
      <c r="I72">
        <f t="shared" si="1"/>
        <v>128.9783582868356</v>
      </c>
      <c r="J72">
        <f>((Quarterly!I104+Quarterly!G104)/I72)*100</f>
        <v>124.74961081623763</v>
      </c>
      <c r="L72" s="14">
        <f>(Quarterly!K104+Quarterly!J104)/(consumption!S83*(Quarterly!K104/consumption!S84)+consumption!J83*(Quarterly!J104/consumption!J84))</f>
        <v>1.0160636239736005</v>
      </c>
      <c r="N72">
        <f>(consumption!S84*(Quarterly!K103/consumption!S83)+consumption!J84*(Quarterly!J103/consumption!J83))/(Quarterly!K103+Quarterly!J103)</f>
        <v>1.0160663434927388</v>
      </c>
      <c r="O72">
        <f t="shared" si="2"/>
        <v>264.04882702375926</v>
      </c>
      <c r="Q72" s="14">
        <f>100*(Quarterly!K104+Quarterly!J104)/O72</f>
        <v>135.883959055692</v>
      </c>
      <c r="S72">
        <f t="shared" si="0"/>
        <v>91.80598775835567</v>
      </c>
    </row>
    <row r="73" spans="1:19">
      <c r="A73" s="1">
        <v>23651</v>
      </c>
      <c r="B73" s="24">
        <v>350.339</v>
      </c>
      <c r="C73" s="21">
        <v>1918</v>
      </c>
      <c r="F73">
        <f>((Quarterly!I105+Quarterly!G105)/(consumption!B84*(Quarterly!I105/consumption!B85)+B72*(Quarterly!G105/B73)))</f>
        <v>0.99296464328270984</v>
      </c>
      <c r="G73">
        <f>((consumption!B85*(Quarterly!I104/consumption!B84)+B73*(Quarterly!G104/B72))/(Quarterly!I104+Quarterly!G104))</f>
        <v>0.99283468309134526</v>
      </c>
      <c r="I73">
        <f t="shared" si="1"/>
        <v>128.06256822716765</v>
      </c>
      <c r="J73">
        <f>((Quarterly!I105+Quarterly!G105)/I73)*100</f>
        <v>125.71979636891655</v>
      </c>
      <c r="L73" s="14">
        <f>(Quarterly!K105+Quarterly!J105)/(consumption!S84*(Quarterly!K105/consumption!S85)+consumption!J84*(Quarterly!J105/consumption!J85))</f>
        <v>1.0086660744699822</v>
      </c>
      <c r="N73">
        <f>(consumption!S85*(Quarterly!K104/consumption!S84)+consumption!J85*(Quarterly!J104/consumption!J84))/(Quarterly!K104+Quarterly!J104)</f>
        <v>1.0086616585091537</v>
      </c>
      <c r="O73">
        <f t="shared" si="2"/>
        <v>266.33651080718204</v>
      </c>
      <c r="Q73" s="14">
        <f>100*(Quarterly!K105+Quarterly!J105)/O73</f>
        <v>136.44392911007549</v>
      </c>
      <c r="S73">
        <f t="shared" si="0"/>
        <v>92.140263908328748</v>
      </c>
    </row>
    <row r="74" spans="1:19">
      <c r="A74" s="1">
        <v>23743</v>
      </c>
      <c r="B74" s="24">
        <v>385.77699999999999</v>
      </c>
      <c r="C74" s="21">
        <v>1960.3</v>
      </c>
      <c r="F74">
        <f>((Quarterly!I106+Quarterly!G106)/(consumption!B85*(Quarterly!I106/consumption!B86)+B73*(Quarterly!G106/B74)))</f>
        <v>1.0994662793335195</v>
      </c>
      <c r="G74">
        <f>((consumption!B86*(Quarterly!I105/consumption!B85)+B74*(Quarterly!G105/B73))/(Quarterly!I105+Quarterly!G105))</f>
        <v>1.099462531916432</v>
      </c>
      <c r="I74">
        <f t="shared" si="1"/>
        <v>140.8002354584863</v>
      </c>
      <c r="J74">
        <f>((Quarterly!I106+Quarterly!G106)/I74)*100</f>
        <v>126.1361527000882</v>
      </c>
      <c r="L74" s="14">
        <f>(Quarterly!K106+Quarterly!J106)/(consumption!S85*(Quarterly!K106/consumption!S86)+consumption!J85*(Quarterly!J106/consumption!J86))</f>
        <v>1.0105295242383308</v>
      </c>
      <c r="N74">
        <f>(consumption!S86*(Quarterly!K105/consumption!S85)+consumption!J86*(Quarterly!J105/consumption!J85))/(Quarterly!K105+Quarterly!J105)</f>
        <v>1.010529440806387</v>
      </c>
      <c r="O74">
        <f t="shared" si="2"/>
        <v>269.1408964427921</v>
      </c>
      <c r="Q74" s="14">
        <f>100*(Quarterly!K106+Quarterly!J106)/O74</f>
        <v>136.95428857960599</v>
      </c>
      <c r="S74">
        <f t="shared" si="0"/>
        <v>92.100914844130898</v>
      </c>
    </row>
    <row r="75" spans="1:19">
      <c r="A75" s="1">
        <v>23833</v>
      </c>
      <c r="B75" s="24">
        <v>385.65499999999997</v>
      </c>
      <c r="C75" s="21">
        <v>1982</v>
      </c>
      <c r="F75">
        <f>((Quarterly!I107+Quarterly!G107)/(consumption!B86*(Quarterly!I107/consumption!B87)+B74*(Quarterly!G107/B75)))</f>
        <v>1.0003106005001619</v>
      </c>
      <c r="G75">
        <f>((consumption!B87*(Quarterly!I106/consumption!B86)+B75*(Quarterly!G106/B74))/(Quarterly!I106+Quarterly!G106))</f>
        <v>1.0003130188654568</v>
      </c>
      <c r="I75">
        <f t="shared" si="1"/>
        <v>140.84413833514117</v>
      </c>
      <c r="J75">
        <f>((Quarterly!I107+Quarterly!G107)/I75)*100</f>
        <v>126.02583401634759</v>
      </c>
      <c r="L75" s="14">
        <f>(Quarterly!K107+Quarterly!J107)/(consumption!S86*(Quarterly!K107/consumption!S87)+consumption!J86*(Quarterly!J107/consumption!J87))</f>
        <v>1.0125921597947609</v>
      </c>
      <c r="N75">
        <f>(consumption!S87*(Quarterly!K106/consumption!S86)+consumption!J87*(Quarterly!J106/consumption!J86))/(Quarterly!K106+Quarterly!J106)</f>
        <v>1.012594989090448</v>
      </c>
      <c r="O75">
        <f t="shared" si="2"/>
        <v>272.53034235742768</v>
      </c>
      <c r="Q75" s="14">
        <f>100*(Quarterly!K107+Quarterly!J107)/O75</f>
        <v>137.85620960592482</v>
      </c>
      <c r="S75">
        <f t="shared" si="0"/>
        <v>91.418322305977</v>
      </c>
    </row>
    <row r="76" spans="1:19">
      <c r="A76" s="1">
        <v>23924</v>
      </c>
      <c r="B76" s="24">
        <v>399.452</v>
      </c>
      <c r="C76" s="21">
        <v>2016</v>
      </c>
      <c r="F76">
        <f>((Quarterly!I108+Quarterly!G108)/(consumption!B87*(Quarterly!I108/consumption!B88)+B75*(Quarterly!G108/B76)))</f>
        <v>1.0357450446132772</v>
      </c>
      <c r="G76">
        <f>((consumption!B88*(Quarterly!I107/consumption!B87)+B76*(Quarterly!G107/B75))/(Quarterly!I107+Quarterly!G107))</f>
        <v>1.0357449907021432</v>
      </c>
      <c r="I76">
        <f t="shared" si="1"/>
        <v>145.87861454691571</v>
      </c>
      <c r="J76">
        <f>((Quarterly!I108+Quarterly!G108)/I76)*100</f>
        <v>125.65241352840604</v>
      </c>
      <c r="L76" s="14">
        <f>(Quarterly!K108+Quarterly!J108)/(consumption!S87*(Quarterly!K108/consumption!S88)+consumption!J87*(Quarterly!J108/consumption!J88))</f>
        <v>1.0141689608193618</v>
      </c>
      <c r="N76">
        <f>(consumption!S88*(Quarterly!K107/consumption!S87)+consumption!J88*(Quarterly!J107/consumption!J87))/(Quarterly!K107+Quarterly!J107)</f>
        <v>1.0141687614982873</v>
      </c>
      <c r="O76">
        <f t="shared" si="2"/>
        <v>276.39178693985565</v>
      </c>
      <c r="Q76" s="14">
        <f>100*(Quarterly!K108+Quarterly!J108)/O76</f>
        <v>138.60759186862691</v>
      </c>
      <c r="S76">
        <f t="shared" si="0"/>
        <v>90.653341447198756</v>
      </c>
    </row>
    <row r="77" spans="1:19">
      <c r="A77" s="1">
        <v>24016</v>
      </c>
      <c r="B77" s="24">
        <v>401.43099999999998</v>
      </c>
      <c r="C77" s="21">
        <v>2072.6999999999998</v>
      </c>
      <c r="F77">
        <f>((Quarterly!I109+Quarterly!G109)/(consumption!B88*(Quarterly!I109/consumption!B89)+B76*(Quarterly!G109/B77)))</f>
        <v>1.0180158084569326</v>
      </c>
      <c r="G77">
        <f>((consumption!B89*(Quarterly!I108/consumption!B88)+B77*(Quarterly!G108/B76))/(Quarterly!I108+Quarterly!G108))</f>
        <v>1.0181802484509468</v>
      </c>
      <c r="I77">
        <f t="shared" si="1"/>
        <v>148.51872937949318</v>
      </c>
      <c r="J77">
        <f>((Quarterly!I109+Quarterly!G109)/I77)*100</f>
        <v>126.38136670317945</v>
      </c>
      <c r="L77" s="14">
        <f>(Quarterly!K109+Quarterly!J109)/(consumption!S88*(Quarterly!K109/consumption!S89)+consumption!J88*(Quarterly!J109/consumption!J89))</f>
        <v>1.025717121449232</v>
      </c>
      <c r="N77">
        <f>(consumption!S89*(Quarterly!K108/consumption!S88)+consumption!J89*(Quarterly!J108/consumption!J88))/(Quarterly!K108+Quarterly!J108)</f>
        <v>1.0257300299226657</v>
      </c>
      <c r="O77">
        <f t="shared" si="2"/>
        <v>283.5015719845652</v>
      </c>
      <c r="Q77" s="14">
        <f>100*(Quarterly!K109+Quarterly!J109)/O77</f>
        <v>139.22321390919444</v>
      </c>
      <c r="S77">
        <f t="shared" si="0"/>
        <v>90.776073295944144</v>
      </c>
    </row>
    <row r="78" spans="1:19">
      <c r="A78" s="1">
        <v>24108</v>
      </c>
      <c r="B78" s="24">
        <v>435.16800000000001</v>
      </c>
      <c r="C78" s="21">
        <v>2103.1999999999998</v>
      </c>
      <c r="F78">
        <f>((Quarterly!I110+Quarterly!G110)/(consumption!B89*(Quarterly!I110/consumption!B90)+B77*(Quarterly!G110/B78)))</f>
        <v>1.0714495572523968</v>
      </c>
      <c r="G78">
        <f>((consumption!B90*(Quarterly!I109/consumption!B89)+B78*(Quarterly!G109/B77))/(Quarterly!I109+Quarterly!G109))</f>
        <v>1.0714496903938677</v>
      </c>
      <c r="I78">
        <f t="shared" si="1"/>
        <v>159.13033672434725</v>
      </c>
      <c r="J78">
        <f>((Quarterly!I110+Quarterly!G110)/I78)*100</f>
        <v>126.0601869695584</v>
      </c>
      <c r="L78" s="14">
        <f>(Quarterly!K110+Quarterly!J110)/(consumption!S89*(Quarterly!K110/consumption!S90)+consumption!J89*(Quarterly!J110/consumption!J90))</f>
        <v>1.0091712180529646</v>
      </c>
      <c r="N78">
        <f>(consumption!S90*(Quarterly!K109/consumption!S89)+consumption!J90*(Quarterly!J109/consumption!J89))/(Quarterly!K109+Quarterly!J109)</f>
        <v>1.0091714316561817</v>
      </c>
      <c r="O78">
        <f t="shared" si="2"/>
        <v>286.10165699801621</v>
      </c>
      <c r="Q78" s="14">
        <f>100*(Quarterly!K110+Quarterly!J110)/O78</f>
        <v>140.54444990606541</v>
      </c>
      <c r="S78">
        <f t="shared" si="0"/>
        <v>89.694176507014149</v>
      </c>
    </row>
    <row r="79" spans="1:19">
      <c r="A79" s="1">
        <v>24198</v>
      </c>
      <c r="B79" s="24">
        <v>427.30700000000002</v>
      </c>
      <c r="C79" s="21">
        <v>2109</v>
      </c>
      <c r="F79">
        <f>((Quarterly!I111+Quarterly!G111)/(consumption!B90*(Quarterly!I111/consumption!B91)+B78*(Quarterly!G111/B79)))</f>
        <v>0.97374001031467816</v>
      </c>
      <c r="G79">
        <f>((consumption!B91*(Quarterly!I110/consumption!B90)+B79*(Quarterly!G110/B78))/(Quarterly!I110+Quarterly!G110))</f>
        <v>0.97370685516618272</v>
      </c>
      <c r="I79">
        <f t="shared" si="1"/>
        <v>154.94893770591614</v>
      </c>
      <c r="J79">
        <f>((Quarterly!I111+Quarterly!G111)/I79)*100</f>
        <v>127.13865800996602</v>
      </c>
      <c r="L79" s="14">
        <f>(Quarterly!K111+Quarterly!J111)/(consumption!S90*(Quarterly!K111/consumption!S91)+consumption!J90*(Quarterly!J111/consumption!J91))</f>
        <v>1.0104061964016151</v>
      </c>
      <c r="N79">
        <f>(consumption!S91*(Quarterly!K110/consumption!S90)+consumption!J91*(Quarterly!J110/consumption!J90))/(Quarterly!K110+Quarterly!J110)</f>
        <v>1.010406378448504</v>
      </c>
      <c r="O79">
        <f t="shared" si="2"/>
        <v>289.07891307352219</v>
      </c>
      <c r="Q79" s="14">
        <f>100*(Quarterly!K111+Quarterly!J111)/O79</f>
        <v>141.76059943043114</v>
      </c>
      <c r="S79">
        <f t="shared" ref="S79:S142" si="3">100*J79/Q79</f>
        <v>89.685468685083535</v>
      </c>
    </row>
    <row r="80" spans="1:19">
      <c r="A80" s="1">
        <v>24289</v>
      </c>
      <c r="B80" s="24">
        <v>423.12400000000002</v>
      </c>
      <c r="C80" s="21">
        <v>2133.1</v>
      </c>
      <c r="F80">
        <f>((Quarterly!I112+Quarterly!G112)/(consumption!B91*(Quarterly!I112/consumption!B92)+B79*(Quarterly!G112/B80)))</f>
        <v>1.0050124333010919</v>
      </c>
      <c r="G80">
        <f>((consumption!B92*(Quarterly!I111/consumption!B91)+B80*(Quarterly!G111/B79))/(Quarterly!I111+Quarterly!G111))</f>
        <v>1.0050388518233455</v>
      </c>
      <c r="I80">
        <f t="shared" ref="I80:I143" si="4">I79*SQRT(F80*G80)</f>
        <v>155.72765566877106</v>
      </c>
      <c r="J80">
        <f>((Quarterly!I112+Quarterly!G112)/I80)*100</f>
        <v>127.78719306175658</v>
      </c>
      <c r="L80" s="14">
        <f>(Quarterly!K112+Quarterly!J112)/(consumption!S91*(Quarterly!K112/consumption!S92)+consumption!J91*(Quarterly!J112/consumption!J92))</f>
        <v>1.0077174055266476</v>
      </c>
      <c r="N80">
        <f>(consumption!S92*(Quarterly!K111/consumption!S91)+consumption!J92*(Quarterly!J111/consumption!J91))/(Quarterly!K111+Quarterly!J111)</f>
        <v>1.007717175329309</v>
      </c>
      <c r="O80">
        <f t="shared" ref="O80:O143" si="5">O79*SQRT(L80*N80)</f>
        <v>291.30981900231291</v>
      </c>
      <c r="Q80" s="14">
        <f>100*(Quarterly!K112+Quarterly!J112)/O80</f>
        <v>142.94059892182827</v>
      </c>
      <c r="S80">
        <f t="shared" si="3"/>
        <v>89.398809033703003</v>
      </c>
    </row>
    <row r="81" spans="1:19">
      <c r="A81" s="1">
        <v>24381</v>
      </c>
      <c r="B81" s="24">
        <v>425.20699999999999</v>
      </c>
      <c r="C81" s="21">
        <v>2142</v>
      </c>
      <c r="F81">
        <f>((Quarterly!I113+Quarterly!G113)/(consumption!B92*(Quarterly!I113/consumption!B93)+B80*(Quarterly!G113/B81)))</f>
        <v>1.0032317659465906</v>
      </c>
      <c r="G81">
        <f>((consumption!B93*(Quarterly!I112/consumption!B92)+B81*(Quarterly!G112/B80))/(Quarterly!I112+Quarterly!G112))</f>
        <v>1.0032209168853123</v>
      </c>
      <c r="I81">
        <f t="shared" si="4"/>
        <v>156.23008625158045</v>
      </c>
      <c r="J81">
        <f>((Quarterly!I113+Quarterly!G113)/I81)*100</f>
        <v>129.16846226087168</v>
      </c>
      <c r="L81" s="14">
        <f>(Quarterly!K113+Quarterly!J113)/(consumption!S92*(Quarterly!K113/consumption!S93)+consumption!J92*(Quarterly!J113/consumption!J93))</f>
        <v>1.0047611701676589</v>
      </c>
      <c r="N81">
        <f>(consumption!S93*(Quarterly!K112/consumption!S92)+consumption!J93*(Quarterly!J112/consumption!J92))/(Quarterly!K112+Quarterly!J112)</f>
        <v>1.0047504973715256</v>
      </c>
      <c r="O81">
        <f t="shared" si="5"/>
        <v>292.69524007280967</v>
      </c>
      <c r="Q81" s="14">
        <f>100*(Quarterly!K113+Quarterly!J113)/O81</f>
        <v>144.14310253048527</v>
      </c>
      <c r="S81">
        <f t="shared" si="3"/>
        <v>89.611268241956594</v>
      </c>
    </row>
    <row r="82" spans="1:19">
      <c r="A82" s="1">
        <v>24473</v>
      </c>
      <c r="B82" s="24">
        <v>413.423</v>
      </c>
      <c r="C82" s="21">
        <v>2154.6</v>
      </c>
      <c r="F82">
        <f>((Quarterly!I114+Quarterly!G114)/(consumption!B93*(Quarterly!I114/consumption!B94)+B81*(Quarterly!G114/B82)))</f>
        <v>0.97541132628159422</v>
      </c>
      <c r="G82">
        <f>((consumption!B94*(Quarterly!I113/consumption!B93)+B82*(Quarterly!G113/B81))/(Quarterly!I113+Quarterly!G113))</f>
        <v>0.97542238291188044</v>
      </c>
      <c r="I82">
        <f t="shared" si="4"/>
        <v>152.38945932244604</v>
      </c>
      <c r="J82">
        <f>((Quarterly!I114+Quarterly!G114)/I82)*100</f>
        <v>129.20841170738234</v>
      </c>
      <c r="L82" s="14">
        <f>(Quarterly!K114+Quarterly!J114)/(consumption!S93*(Quarterly!K114/consumption!S94)+consumption!J93*(Quarterly!J114/consumption!J94))</f>
        <v>1.0099930964612438</v>
      </c>
      <c r="N82">
        <f>(consumption!S94*(Quarterly!K113/consumption!S93)+consumption!J94*(Quarterly!J113/consumption!J93))/(Quarterly!K113+Quarterly!J113)</f>
        <v>1.0099896057579978</v>
      </c>
      <c r="O82">
        <f t="shared" si="5"/>
        <v>295.61966098405043</v>
      </c>
      <c r="Q82" s="14">
        <f>100*(Quarterly!K114+Quarterly!J114)/O82</f>
        <v>144.67914568885044</v>
      </c>
      <c r="S82">
        <f t="shared" si="3"/>
        <v>89.306866647706272</v>
      </c>
    </row>
    <row r="83" spans="1:19">
      <c r="A83" s="1">
        <v>24563</v>
      </c>
      <c r="B83" s="24">
        <v>395.82499999999999</v>
      </c>
      <c r="C83" s="21">
        <v>2183.4</v>
      </c>
      <c r="F83">
        <f>((Quarterly!I115+Quarterly!G115)/(consumption!B94*(Quarterly!I115/consumption!B95)+B82*(Quarterly!G115/B83)))</f>
        <v>0.98747026097784307</v>
      </c>
      <c r="G83">
        <f>((consumption!B95*(Quarterly!I114/consumption!B94)+B83*(Quarterly!G114/B82))/(Quarterly!I114+Quarterly!G114))</f>
        <v>0.98734739100843716</v>
      </c>
      <c r="I83">
        <f t="shared" si="4"/>
        <v>150.47069683206018</v>
      </c>
      <c r="J83">
        <f>((Quarterly!I115+Quarterly!G115)/I83)*100</f>
        <v>129.39396447223473</v>
      </c>
      <c r="L83" s="14">
        <f>(Quarterly!K115+Quarterly!J115)/(consumption!S94*(Quarterly!K115/consumption!S95)+consumption!J94*(Quarterly!J115/consumption!J95))</f>
        <v>1.0084642313028636</v>
      </c>
      <c r="N83">
        <f>(consumption!S95*(Quarterly!K114/consumption!S94)+consumption!J95*(Quarterly!J114/consumption!J94))/(Quarterly!K114+Quarterly!J114)</f>
        <v>1.008458979773299</v>
      </c>
      <c r="O83">
        <f t="shared" si="5"/>
        <v>298.12107794358826</v>
      </c>
      <c r="Q83" s="14">
        <f>100*(Quarterly!K115+Quarterly!J115)/O83</f>
        <v>145.41071801774066</v>
      </c>
      <c r="S83">
        <f t="shared" si="3"/>
        <v>88.985163016971129</v>
      </c>
    </row>
    <row r="84" spans="1:19">
      <c r="A84" s="1">
        <v>24654</v>
      </c>
      <c r="B84" s="24">
        <v>407.22699999999998</v>
      </c>
      <c r="C84" s="21">
        <v>2194.5</v>
      </c>
      <c r="F84">
        <f>((Quarterly!I116+Quarterly!G116)/(consumption!B95*(Quarterly!I116/consumption!B96)+B83*(Quarterly!G116/B84)))</f>
        <v>1.0147522343229425</v>
      </c>
      <c r="G84">
        <f>((consumption!B96*(Quarterly!I115/consumption!B95)+B84*(Quarterly!G115/B83))/(Quarterly!I115+Quarterly!G115))</f>
        <v>1.0147654381545246</v>
      </c>
      <c r="I84">
        <f t="shared" si="4"/>
        <v>152.69146920210119</v>
      </c>
      <c r="J84">
        <f>((Quarterly!I116+Quarterly!G116)/I84)*100</f>
        <v>130.72112086092449</v>
      </c>
      <c r="L84" s="14">
        <f>(Quarterly!K116+Quarterly!J116)/(consumption!S95*(Quarterly!K116/consumption!S96)+consumption!J95*(Quarterly!J116/consumption!J96))</f>
        <v>1.0074664066255234</v>
      </c>
      <c r="N84">
        <f>(consumption!S96*(Quarterly!K115/consumption!S95)+consumption!J96*(Quarterly!J115/consumption!J95))/(Quarterly!K115+Quarterly!J115)</f>
        <v>1.0074752573860721</v>
      </c>
      <c r="O84">
        <f t="shared" si="5"/>
        <v>300.34829043139456</v>
      </c>
      <c r="Q84" s="14">
        <f>100*(Quarterly!K116+Quarterly!J116)/O84</f>
        <v>146.72965155453898</v>
      </c>
      <c r="S84">
        <f t="shared" si="3"/>
        <v>89.089778020999276</v>
      </c>
    </row>
    <row r="85" spans="1:19">
      <c r="A85" s="1">
        <v>24746</v>
      </c>
      <c r="B85" s="24">
        <v>416.00900000000001</v>
      </c>
      <c r="C85" s="21">
        <v>2207.8000000000002</v>
      </c>
      <c r="F85">
        <f>((Quarterly!I117+Quarterly!G117)/(consumption!B96*(Quarterly!I117/consumption!B97)+B84*(Quarterly!G117/B85)))</f>
        <v>1.0145887442642834</v>
      </c>
      <c r="G85">
        <f>((consumption!B97*(Quarterly!I116/consumption!B96)+B85*(Quarterly!G116/B84))/(Quarterly!I116+Quarterly!G116))</f>
        <v>1.0145810597037646</v>
      </c>
      <c r="I85">
        <f t="shared" si="4"/>
        <v>154.91845931309956</v>
      </c>
      <c r="J85">
        <f>((Quarterly!I117+Quarterly!G117)/I85)*100</f>
        <v>132.26312791162266</v>
      </c>
      <c r="L85" s="14">
        <f>(Quarterly!K117+Quarterly!J117)/(consumption!S96*(Quarterly!K117/consumption!S97)+consumption!J96*(Quarterly!J117/consumption!J97))</f>
        <v>1.0067347026519153</v>
      </c>
      <c r="N85">
        <f>(consumption!S97*(Quarterly!K116/consumption!S96)+consumption!J97*(Quarterly!J116/consumption!J96))/(Quarterly!K116+Quarterly!J116)</f>
        <v>1.0067336223333425</v>
      </c>
      <c r="O85">
        <f t="shared" si="5"/>
        <v>302.37088462349931</v>
      </c>
      <c r="Q85" s="14">
        <f>100*(Quarterly!K117+Quarterly!J117)/O85</f>
        <v>147.93090960360186</v>
      </c>
      <c r="S85">
        <f t="shared" si="3"/>
        <v>89.40871672190562</v>
      </c>
    </row>
    <row r="86" spans="1:19">
      <c r="A86" s="1">
        <v>24838</v>
      </c>
      <c r="B86" s="24">
        <v>425.15499999999997</v>
      </c>
      <c r="C86" s="21">
        <v>2260.3000000000002</v>
      </c>
      <c r="F86">
        <f>((Quarterly!I118+Quarterly!G118)/(consumption!B97*(Quarterly!I118/consumption!B98)+B85*(Quarterly!G118/B86)))</f>
        <v>1.0366599924314694</v>
      </c>
      <c r="G86">
        <f>((consumption!B98*(Quarterly!I117/consumption!B97)+B86*(Quarterly!G117/B85))/(Quarterly!I117+Quarterly!G117))</f>
        <v>1.0366938146980751</v>
      </c>
      <c r="I86">
        <f t="shared" si="4"/>
        <v>160.60038868436067</v>
      </c>
      <c r="J86">
        <f>((Quarterly!I118+Quarterly!G118)/I86)*100</f>
        <v>133.43678789045708</v>
      </c>
      <c r="L86" s="14">
        <f>(Quarterly!K118+Quarterly!J118)/(consumption!S97*(Quarterly!K118/consumption!S98)+consumption!J97*(Quarterly!J118/consumption!J98))</f>
        <v>1.0172803575210141</v>
      </c>
      <c r="N86">
        <f>(consumption!S98*(Quarterly!K117/consumption!S97)+consumption!J98*(Quarterly!J117/consumption!J97))/(Quarterly!K117+Quarterly!J117)</f>
        <v>1.0172822622927136</v>
      </c>
      <c r="O86">
        <f t="shared" si="5"/>
        <v>307.59624958735577</v>
      </c>
      <c r="Q86" s="14">
        <f>100*(Quarterly!K118+Quarterly!J118)/O86</f>
        <v>149.61170710545531</v>
      </c>
      <c r="S86">
        <f t="shared" si="3"/>
        <v>89.188734272247046</v>
      </c>
    </row>
    <row r="87" spans="1:19">
      <c r="A87" s="1">
        <v>24929</v>
      </c>
      <c r="B87" s="24">
        <v>442.30099999999999</v>
      </c>
      <c r="C87" s="21">
        <v>2295.1</v>
      </c>
      <c r="F87">
        <f>((Quarterly!I119+Quarterly!G119)/(consumption!B98*(Quarterly!I119/consumption!B99)+B86*(Quarterly!G119/B87)))</f>
        <v>1.0326387364297078</v>
      </c>
      <c r="G87">
        <f>((consumption!B99*(Quarterly!I118/consumption!B98)+B87*(Quarterly!G118/B86))/(Quarterly!I118+Quarterly!G118))</f>
        <v>1.0326492744078799</v>
      </c>
      <c r="I87">
        <f t="shared" si="4"/>
        <v>165.8430286406745</v>
      </c>
      <c r="J87">
        <f>((Quarterly!I119+Quarterly!G119)/I87)*100</f>
        <v>134.16301054298876</v>
      </c>
      <c r="L87" s="14">
        <f>(Quarterly!K119+Quarterly!J119)/(consumption!S98*(Quarterly!K119/consumption!S99)+consumption!J98*(Quarterly!J119/consumption!J99))</f>
        <v>1.0148080829174206</v>
      </c>
      <c r="N87">
        <f>(consumption!S99*(Quarterly!K118/consumption!S98)+consumption!J99*(Quarterly!J118/consumption!J98))/(Quarterly!K118+Quarterly!J118)</f>
        <v>1.0148061620206679</v>
      </c>
      <c r="O87">
        <f t="shared" si="5"/>
        <v>312.15086492587466</v>
      </c>
      <c r="Q87" s="14">
        <f>100*(Quarterly!K119+Quarterly!J119)/O87</f>
        <v>151.24097128870935</v>
      </c>
      <c r="S87">
        <f t="shared" si="3"/>
        <v>88.708112226335913</v>
      </c>
    </row>
    <row r="88" spans="1:19">
      <c r="A88" s="1">
        <v>25020</v>
      </c>
      <c r="B88" s="24">
        <v>427.89699999999999</v>
      </c>
      <c r="C88" s="21">
        <v>2338.1999999999998</v>
      </c>
      <c r="F88">
        <f>((Quarterly!I120+Quarterly!G120)/(consumption!B99*(Quarterly!I120/consumption!B100)+B87*(Quarterly!G120/B88)))</f>
        <v>0.9952503199247954</v>
      </c>
      <c r="G88">
        <f>((consumption!B100*(Quarterly!I119/consumption!B99)+B88*(Quarterly!G119/B87))/(Quarterly!I119+Quarterly!G119))</f>
        <v>0.99524839403920873</v>
      </c>
      <c r="I88">
        <f t="shared" si="4"/>
        <v>165.05516761450181</v>
      </c>
      <c r="J88">
        <f>((Quarterly!I120+Quarterly!G120)/I88)*100</f>
        <v>135.10634245686418</v>
      </c>
      <c r="L88" s="14">
        <f>(Quarterly!K120+Quarterly!J120)/(consumption!S99*(Quarterly!K120/consumption!S100)+consumption!J99*(Quarterly!J120/consumption!J100))</f>
        <v>1.0143287094242286</v>
      </c>
      <c r="N88">
        <f>(consumption!S100*(Quarterly!K119/consumption!S99)+consumption!J100*(Quarterly!J119/consumption!J99))/(Quarterly!K119+Quarterly!J119)</f>
        <v>1.0143290488217478</v>
      </c>
      <c r="O88">
        <f t="shared" si="5"/>
        <v>316.62363693752934</v>
      </c>
      <c r="Q88" s="14">
        <f>100*(Quarterly!K120+Quarterly!J120)/O88</f>
        <v>152.86287678373628</v>
      </c>
      <c r="S88">
        <f t="shared" si="3"/>
        <v>88.38401140913156</v>
      </c>
    </row>
    <row r="89" spans="1:19">
      <c r="A89" s="1">
        <v>25112</v>
      </c>
      <c r="B89" s="24">
        <v>432.28699999999998</v>
      </c>
      <c r="C89" s="21">
        <v>2348.6</v>
      </c>
      <c r="F89">
        <f>((Quarterly!I121+Quarterly!G121)/(consumption!B100*(Quarterly!I121/consumption!B101)+B88*(Quarterly!G121/B89)))</f>
        <v>1.003900542712987</v>
      </c>
      <c r="G89">
        <f>((consumption!B101*(Quarterly!I120/consumption!B100)+B89*(Quarterly!G120/B88))/(Quarterly!I120+Quarterly!G120))</f>
        <v>1.0038509702440175</v>
      </c>
      <c r="I89">
        <f t="shared" si="4"/>
        <v>165.69488119918827</v>
      </c>
      <c r="J89">
        <f>((Quarterly!I121+Quarterly!G121)/I89)*100</f>
        <v>137.60231960691189</v>
      </c>
      <c r="L89" s="14">
        <f>(Quarterly!K121+Quarterly!J121)/(consumption!S100*(Quarterly!K121/consumption!S101)+consumption!J100*(Quarterly!J121/consumption!J101))</f>
        <v>1.0063655261753719</v>
      </c>
      <c r="N89">
        <f>(consumption!S101*(Quarterly!K120/consumption!S100)+consumption!J101*(Quarterly!J120/consumption!J100))/(Quarterly!K120+Quarterly!J120)</f>
        <v>1.006362669780003</v>
      </c>
      <c r="O89">
        <f t="shared" si="5"/>
        <v>318.63866078473063</v>
      </c>
      <c r="Q89" s="14">
        <f>100*(Quarterly!K121+Quarterly!J121)/O89</f>
        <v>154.62655999952989</v>
      </c>
      <c r="S89">
        <f t="shared" si="3"/>
        <v>88.990093039210237</v>
      </c>
    </row>
    <row r="90" spans="1:19">
      <c r="A90" s="1">
        <v>25204</v>
      </c>
      <c r="B90" s="24">
        <v>460.76600000000002</v>
      </c>
      <c r="C90" s="21">
        <v>2375</v>
      </c>
      <c r="F90">
        <f>((Quarterly!I122+Quarterly!G122)/(consumption!B101*(Quarterly!I122/consumption!B102)+B89*(Quarterly!G122/B90)))</f>
        <v>1.048595546089776</v>
      </c>
      <c r="G90">
        <f>((consumption!B102*(Quarterly!I121/consumption!B101)+B90*(Quarterly!G121/B89))/(Quarterly!I121+Quarterly!G121))</f>
        <v>1.0485140244762519</v>
      </c>
      <c r="I90">
        <f t="shared" si="4"/>
        <v>173.74016044703691</v>
      </c>
      <c r="J90">
        <f>((Quarterly!I122+Quarterly!G122)/I90)*100</f>
        <v>138.82800578714071</v>
      </c>
      <c r="L90" s="14">
        <f>(Quarterly!K122+Quarterly!J122)/(consumption!S101*(Quarterly!K122/consumption!S102)+consumption!J101*(Quarterly!J122/consumption!J102))</f>
        <v>1.0099531962761963</v>
      </c>
      <c r="N90">
        <f>(consumption!S102*(Quarterly!K121/consumption!S101)+consumption!J102*(Quarterly!J121/consumption!J101))/(Quarterly!K121+Quarterly!J121)</f>
        <v>1.009952353247745</v>
      </c>
      <c r="O90">
        <f t="shared" si="5"/>
        <v>321.80999960594897</v>
      </c>
      <c r="Q90" s="14">
        <f>100*(Quarterly!K122+Quarterly!J122)/O90</f>
        <v>156.30340903511862</v>
      </c>
      <c r="S90">
        <f t="shared" si="3"/>
        <v>88.819563593746381</v>
      </c>
    </row>
    <row r="91" spans="1:19">
      <c r="A91" s="1">
        <v>25294</v>
      </c>
      <c r="B91" s="24">
        <v>457.12200000000001</v>
      </c>
      <c r="C91" s="21">
        <v>2390</v>
      </c>
      <c r="F91">
        <f>((Quarterly!I123+Quarterly!G123)/(consumption!B102*(Quarterly!I123/consumption!B103)+B90*(Quarterly!G123/B91)))</f>
        <v>0.99388730675080184</v>
      </c>
      <c r="G91">
        <f>((consumption!B103*(Quarterly!I122/consumption!B102)+B91*(Quarterly!G122/B90))/(Quarterly!I122+Quarterly!G122))</f>
        <v>0.9938878025678064</v>
      </c>
      <c r="I91">
        <f t="shared" si="4"/>
        <v>172.6781832128153</v>
      </c>
      <c r="J91">
        <f>((Quarterly!I123+Quarterly!G123)/I91)*100</f>
        <v>139.9134479555201</v>
      </c>
      <c r="L91" s="14">
        <f>(Quarterly!K123+Quarterly!J123)/(consumption!S102*(Quarterly!K123/consumption!S103)+consumption!J102*(Quarterly!J123/consumption!J103))</f>
        <v>1.0080216148693655</v>
      </c>
      <c r="N91">
        <f>(consumption!S103*(Quarterly!K122/consumption!S102)+consumption!J103*(Quarterly!J122/consumption!J102))/(Quarterly!K122+Quarterly!J122)</f>
        <v>1.0080223219465267</v>
      </c>
      <c r="O91">
        <f t="shared" si="5"/>
        <v>324.39154925612911</v>
      </c>
      <c r="Q91" s="14">
        <f>100*(Quarterly!K123+Quarterly!J123)/O91</f>
        <v>158.45049021118678</v>
      </c>
      <c r="S91">
        <f t="shared" si="3"/>
        <v>88.30105086392598</v>
      </c>
    </row>
    <row r="92" spans="1:19">
      <c r="A92" s="1">
        <v>25385</v>
      </c>
      <c r="B92" s="24">
        <v>467.76</v>
      </c>
      <c r="C92" s="21">
        <v>2401</v>
      </c>
      <c r="F92">
        <f>((Quarterly!I124+Quarterly!G124)/(consumption!B103*(Quarterly!I124/consumption!B104)+B91*(Quarterly!G124/B92)))</f>
        <v>1.0139901498847179</v>
      </c>
      <c r="G92">
        <f>((consumption!B104*(Quarterly!I123/consumption!B103)+B92*(Quarterly!G123/B91))/(Quarterly!I123+Quarterly!G123))</f>
        <v>1.0139845707180051</v>
      </c>
      <c r="I92">
        <f t="shared" si="4"/>
        <v>175.09349517693485</v>
      </c>
      <c r="J92">
        <f>((Quarterly!I124+Quarterly!G124)/I92)*100</f>
        <v>140.72481661926318</v>
      </c>
      <c r="L92" s="14">
        <f>(Quarterly!K124+Quarterly!J124)/(consumption!S103*(Quarterly!K124/consumption!S104)+consumption!J103*(Quarterly!J124/consumption!J104))</f>
        <v>1.0058613560388898</v>
      </c>
      <c r="N92">
        <f>(consumption!S104*(Quarterly!K123/consumption!S103)+consumption!J104*(Quarterly!J123/consumption!J103))/(Quarterly!K123+Quarterly!J123)</f>
        <v>1.0058650408018424</v>
      </c>
      <c r="O92">
        <f t="shared" si="5"/>
        <v>326.29352127476039</v>
      </c>
      <c r="Q92" s="14">
        <f>100*(Quarterly!K124+Quarterly!J124)/O92</f>
        <v>160.62225138655867</v>
      </c>
      <c r="S92">
        <f t="shared" si="3"/>
        <v>87.612279995123657</v>
      </c>
    </row>
    <row r="93" spans="1:19">
      <c r="A93" s="1">
        <v>25477</v>
      </c>
      <c r="B93" s="24">
        <v>442.7</v>
      </c>
      <c r="C93" s="21">
        <v>2419.8000000000002</v>
      </c>
      <c r="F93">
        <f>((Quarterly!I125+Quarterly!G125)/(consumption!B104*(Quarterly!I125/consumption!B105)+B92*(Quarterly!G125/B93)))</f>
        <v>0.96324681122588507</v>
      </c>
      <c r="G93">
        <f>((consumption!B105*(Quarterly!I124/consumption!B104)+B93*(Quarterly!G124/B92))/(Quarterly!I124+Quarterly!G124))</f>
        <v>0.96334906831453138</v>
      </c>
      <c r="I93">
        <f t="shared" si="4"/>
        <v>168.66720293352822</v>
      </c>
      <c r="J93">
        <f>((Quarterly!I125+Quarterly!G125)/I93)*100</f>
        <v>142.46990275560702</v>
      </c>
      <c r="L93" s="14">
        <f>(Quarterly!K125+Quarterly!J125)/(consumption!S104*(Quarterly!K125/consumption!S105)+consumption!J104*(Quarterly!J125/consumption!J105))</f>
        <v>1.0099009186004795</v>
      </c>
      <c r="N93">
        <f>(consumption!S105*(Quarterly!K124/consumption!S104)+consumption!J105*(Quarterly!J124/consumption!J104))/(Quarterly!K124+Quarterly!J124)</f>
        <v>1.0098997480410468</v>
      </c>
      <c r="O93">
        <f t="shared" si="5"/>
        <v>329.52393589573074</v>
      </c>
      <c r="Q93" s="14">
        <f>100*(Quarterly!K125+Quarterly!J125)/O93</f>
        <v>162.65889715811213</v>
      </c>
      <c r="S93">
        <f t="shared" si="3"/>
        <v>87.588140116995604</v>
      </c>
    </row>
    <row r="94" spans="1:19">
      <c r="A94" s="1">
        <v>25569</v>
      </c>
      <c r="B94" s="24">
        <v>428.73</v>
      </c>
      <c r="C94" s="21">
        <v>2434.4</v>
      </c>
      <c r="F94">
        <f>((Quarterly!I126+Quarterly!G126)/(consumption!B105*(Quarterly!I126/consumption!B106)+B93*(Quarterly!G126/B94)))</f>
        <v>0.97355732383587146</v>
      </c>
      <c r="G94">
        <f>((consumption!B106*(Quarterly!I125/consumption!B105)+B94*(Quarterly!G125/B93))/(Quarterly!I125+Quarterly!G125))</f>
        <v>0.97358223835974556</v>
      </c>
      <c r="I94">
        <f t="shared" si="4"/>
        <v>164.20929182493225</v>
      </c>
      <c r="J94">
        <f>((Quarterly!I126+Quarterly!G126)/I94)*100</f>
        <v>143.47543758435987</v>
      </c>
      <c r="L94" s="14">
        <f>(Quarterly!K126+Quarterly!J126)/(consumption!S105*(Quarterly!K126/consumption!S106)+consumption!J105*(Quarterly!J126/consumption!J106))</f>
        <v>1.0097989610435822</v>
      </c>
      <c r="N94">
        <f>(consumption!S106*(Quarterly!K125/consumption!S105)+consumption!J106*(Quarterly!J125/consumption!J105))/(Quarterly!K125+Quarterly!J125)</f>
        <v>1.009798879486044</v>
      </c>
      <c r="O94">
        <f t="shared" si="5"/>
        <v>332.75291466892014</v>
      </c>
      <c r="Q94" s="14">
        <f>100*(Quarterly!K126+Quarterly!J126)/O94</f>
        <v>164.80697112620118</v>
      </c>
      <c r="S94">
        <f t="shared" si="3"/>
        <v>87.056655797947613</v>
      </c>
    </row>
    <row r="95" spans="1:19">
      <c r="A95" s="1">
        <v>25659</v>
      </c>
      <c r="B95" s="24">
        <v>430.17</v>
      </c>
      <c r="C95" s="21">
        <v>2445.6999999999998</v>
      </c>
      <c r="F95">
        <f>((Quarterly!I127+Quarterly!G127)/(consumption!B106*(Quarterly!I127/consumption!B107)+B94*(Quarterly!G127/B95)))</f>
        <v>1.0057066081234562</v>
      </c>
      <c r="G95">
        <f>((consumption!B107*(Quarterly!I126/consumption!B106)+B95*(Quarterly!G126/B94))/(Quarterly!I126+Quarterly!G126))</f>
        <v>1.0057288052100246</v>
      </c>
      <c r="I95">
        <f t="shared" si="4"/>
        <v>165.14819237748441</v>
      </c>
      <c r="J95">
        <f>((Quarterly!I127+Quarterly!G127)/I95)*100</f>
        <v>145.26347309430614</v>
      </c>
      <c r="L95" s="14">
        <f>(Quarterly!K127+Quarterly!J127)/(consumption!S106*(Quarterly!K127/consumption!S107)+consumption!J106*(Quarterly!J127/consumption!J107))</f>
        <v>1.0038072266243132</v>
      </c>
      <c r="N95">
        <f>(consumption!S107*(Quarterly!K126/consumption!S106)+consumption!J107*(Quarterly!J126/consumption!J106))/(Quarterly!K126+Quarterly!J126)</f>
        <v>1.0038063126869332</v>
      </c>
      <c r="O95">
        <f t="shared" si="5"/>
        <v>334.01962836726739</v>
      </c>
      <c r="Q95" s="14">
        <f>100*(Quarterly!K127+Quarterly!J127)/O95</f>
        <v>166.84648226337981</v>
      </c>
      <c r="S95">
        <f t="shared" si="3"/>
        <v>87.06415090310189</v>
      </c>
    </row>
    <row r="96" spans="1:19">
      <c r="A96" s="1">
        <v>25750</v>
      </c>
      <c r="B96" s="24">
        <v>437.459</v>
      </c>
      <c r="C96" s="21">
        <v>2467.1</v>
      </c>
      <c r="F96">
        <f>((Quarterly!I128+Quarterly!G128)/(consumption!B107*(Quarterly!I128/consumption!B108)+B95*(Quarterly!G128/B96)))</f>
        <v>1.0118746624686399</v>
      </c>
      <c r="G96">
        <f>((consumption!B108*(Quarterly!I127/consumption!B107)+B96*(Quarterly!G127/B95))/(Quarterly!I127+Quarterly!G127))</f>
        <v>1.0119074429927972</v>
      </c>
      <c r="I96">
        <f t="shared" si="4"/>
        <v>167.11197821950586</v>
      </c>
      <c r="J96">
        <f>((Quarterly!I128+Quarterly!G128)/I96)*100</f>
        <v>145.41147952950044</v>
      </c>
      <c r="L96" s="14">
        <f>(Quarterly!K128+Quarterly!J128)/(consumption!S107*(Quarterly!K128/consumption!S108)+consumption!J107*(Quarterly!J128/consumption!J108))</f>
        <v>1.0096718773181044</v>
      </c>
      <c r="N96">
        <f>(consumption!S108*(Quarterly!K127/consumption!S107)+consumption!J108*(Quarterly!J127/consumption!J107))/(Quarterly!K127+Quarterly!J127)</f>
        <v>1.0096646443417041</v>
      </c>
      <c r="O96">
        <f t="shared" si="5"/>
        <v>337.24901725446637</v>
      </c>
      <c r="Q96" s="14">
        <f>100*(Quarterly!K128+Quarterly!J128)/O96</f>
        <v>168.51049845200805</v>
      </c>
      <c r="S96">
        <f t="shared" si="3"/>
        <v>86.292237495762777</v>
      </c>
    </row>
    <row r="97" spans="1:19">
      <c r="A97" s="1">
        <v>25842</v>
      </c>
      <c r="B97" s="24">
        <v>411.91300000000001</v>
      </c>
      <c r="C97" s="21">
        <v>2460.1</v>
      </c>
      <c r="F97">
        <f>((Quarterly!I129+Quarterly!G129)/(consumption!B108*(Quarterly!I129/consumption!B109)+B96*(Quarterly!G129/B97)))</f>
        <v>0.9366765132605166</v>
      </c>
      <c r="G97">
        <f>((consumption!B109*(Quarterly!I128/consumption!B108)+B97*(Quarterly!G128/B96))/(Quarterly!I128+Quarterly!G128))</f>
        <v>0.93669259513524838</v>
      </c>
      <c r="I97">
        <f t="shared" si="4"/>
        <v>156.53120881389646</v>
      </c>
      <c r="J97">
        <f>((Quarterly!I129+Quarterly!G129)/I97)*100</f>
        <v>147.57440497034759</v>
      </c>
      <c r="L97" s="14">
        <f>(Quarterly!K129+Quarterly!J129)/(consumption!S108*(Quarterly!K129/consumption!S109)+consumption!J108*(Quarterly!J129/consumption!J109))</f>
        <v>1.0078434001074372</v>
      </c>
      <c r="N97">
        <f>(consumption!S109*(Quarterly!K128/consumption!S108)+consumption!J109*(Quarterly!J128/consumption!J108))/(Quarterly!K128+Quarterly!J128)</f>
        <v>1.007843519286844</v>
      </c>
      <c r="O97">
        <f t="shared" si="5"/>
        <v>339.89421632920147</v>
      </c>
      <c r="Q97" s="14">
        <f>100*(Quarterly!K129+Quarterly!J129)/O97</f>
        <v>170.61190574609338</v>
      </c>
      <c r="S97">
        <f t="shared" si="3"/>
        <v>86.49713179452408</v>
      </c>
    </row>
    <row r="98" spans="1:19">
      <c r="A98" s="1">
        <v>25934</v>
      </c>
      <c r="B98" s="24">
        <v>465.57400000000001</v>
      </c>
      <c r="C98" s="21">
        <v>2507.4</v>
      </c>
      <c r="F98">
        <f>((Quarterly!I130+Quarterly!G130)/(consumption!B109*(Quarterly!I130/consumption!B110)+B97*(Quarterly!G130/B98)))</f>
        <v>1.123989989227091</v>
      </c>
      <c r="G98">
        <f>((consumption!B110*(Quarterly!I129/consumption!B109)+B98*(Quarterly!G129/B97))/(Quarterly!I129+Quarterly!G129))</f>
        <v>1.1239781558469322</v>
      </c>
      <c r="I98">
        <f t="shared" si="4"/>
        <v>175.93858555934708</v>
      </c>
      <c r="J98">
        <f>((Quarterly!I130+Quarterly!G130)/I98)*100</f>
        <v>150.05236012366845</v>
      </c>
      <c r="L98" s="14">
        <f>(Quarterly!K130+Quarterly!J130)/(consumption!S109*(Quarterly!K130/consumption!S110)+consumption!J109*(Quarterly!J130/consumption!J110))</f>
        <v>1.0059679232057155</v>
      </c>
      <c r="N98">
        <f>(consumption!S110*(Quarterly!K129/consumption!S109)+consumption!J110*(Quarterly!J129/consumption!J109))/(Quarterly!K129+Quarterly!J129)</f>
        <v>1.0059559269297511</v>
      </c>
      <c r="O98">
        <f t="shared" si="5"/>
        <v>341.92064017183401</v>
      </c>
      <c r="Q98" s="14">
        <f>100*(Quarterly!K130+Quarterly!J130)/O98</f>
        <v>172.05746915551711</v>
      </c>
      <c r="S98">
        <f t="shared" si="3"/>
        <v>87.210605189153995</v>
      </c>
    </row>
    <row r="99" spans="1:19">
      <c r="A99" s="1">
        <v>26024</v>
      </c>
      <c r="B99" s="24">
        <v>479.85700000000003</v>
      </c>
      <c r="C99" s="21">
        <v>2530.5</v>
      </c>
      <c r="F99">
        <f>((Quarterly!I131+Quarterly!G131)/(consumption!B110*(Quarterly!I131/consumption!B111)+B98*(Quarterly!G131/B99)))</f>
        <v>1.0277664655764591</v>
      </c>
      <c r="G99">
        <f>((consumption!B111*(Quarterly!I130/consumption!B110)+B99*(Quarterly!G130/B98))/(Quarterly!I130+Quarterly!G130))</f>
        <v>1.0277570157220361</v>
      </c>
      <c r="I99">
        <f t="shared" si="4"/>
        <v>180.82294693993029</v>
      </c>
      <c r="J99">
        <f>((Quarterly!I131+Quarterly!G131)/I99)*100</f>
        <v>151.6953487607538</v>
      </c>
      <c r="L99" s="14">
        <f>(Quarterly!K131+Quarterly!J131)/(consumption!S110*(Quarterly!K131/consumption!S111)+consumption!J110*(Quarterly!J131/consumption!J111))</f>
        <v>1.0071848693344079</v>
      </c>
      <c r="N99">
        <f>(consumption!S111*(Quarterly!K130/consumption!S110)+consumption!J111*(Quarterly!J130/consumption!J110))/(Quarterly!K130+Quarterly!J130)</f>
        <v>1.0071781998260974</v>
      </c>
      <c r="O99">
        <f t="shared" si="5"/>
        <v>344.37615507104249</v>
      </c>
      <c r="Q99" s="14">
        <f>100*(Quarterly!K131+Quarterly!J131)/O99</f>
        <v>174.11193869572838</v>
      </c>
      <c r="S99">
        <f t="shared" si="3"/>
        <v>87.125185037340273</v>
      </c>
    </row>
    <row r="100" spans="1:19">
      <c r="A100" s="1">
        <v>26115</v>
      </c>
      <c r="B100" s="24">
        <v>486.27800000000002</v>
      </c>
      <c r="C100" s="21">
        <v>2550.6999999999998</v>
      </c>
      <c r="F100">
        <f>((Quarterly!I132+Quarterly!G132)/(consumption!B111*(Quarterly!I132/consumption!B112)+B99*(Quarterly!G132/B100)))</f>
        <v>1.0180049329145844</v>
      </c>
      <c r="G100">
        <f>((consumption!B112*(Quarterly!I131/consumption!B111)+B100*(Quarterly!G131/B99))/(Quarterly!I131+Quarterly!G131))</f>
        <v>1.0180497163315652</v>
      </c>
      <c r="I100">
        <f t="shared" si="4"/>
        <v>184.08270085918886</v>
      </c>
      <c r="J100">
        <f>((Quarterly!I132+Quarterly!G132)/I100)*100</f>
        <v>152.75742842077241</v>
      </c>
      <c r="L100" s="14">
        <f>(Quarterly!K132+Quarterly!J132)/(consumption!S111*(Quarterly!K132/consumption!S112)+consumption!J111*(Quarterly!J132/consumption!J112))</f>
        <v>1.0050102851642937</v>
      </c>
      <c r="N100">
        <f>(consumption!S112*(Quarterly!K131/consumption!S111)+consumption!J112*(Quarterly!J131/consumption!J111))/(Quarterly!K131+Quarterly!J131)</f>
        <v>1.004997879164923</v>
      </c>
      <c r="O100">
        <f t="shared" si="5"/>
        <v>346.09944163995755</v>
      </c>
      <c r="Q100" s="14">
        <f>100*(Quarterly!K132+Quarterly!J132)/O100</f>
        <v>176.19213631507861</v>
      </c>
      <c r="S100">
        <f t="shared" si="3"/>
        <v>86.699345166915577</v>
      </c>
    </row>
    <row r="101" spans="1:19">
      <c r="A101" s="1">
        <v>26207</v>
      </c>
      <c r="B101" s="24">
        <v>471.28300000000002</v>
      </c>
      <c r="C101" s="21">
        <v>2593.1999999999998</v>
      </c>
      <c r="F101">
        <f>((Quarterly!I133+Quarterly!G133)/(consumption!B112*(Quarterly!I133/consumption!B113)+B100*(Quarterly!G133/B101)))</f>
        <v>0.99501727200890677</v>
      </c>
      <c r="G101">
        <f>((consumption!B113*(Quarterly!I132/consumption!B112)+B101*(Quarterly!G132/B100))/(Quarterly!I132+Quarterly!G132))</f>
        <v>0.99525957392340436</v>
      </c>
      <c r="I101">
        <f t="shared" si="4"/>
        <v>183.18776727082204</v>
      </c>
      <c r="J101">
        <f>((Quarterly!I133+Quarterly!G133)/I101)*100</f>
        <v>153.23075562410088</v>
      </c>
      <c r="L101" s="14">
        <f>(Quarterly!K133+Quarterly!J133)/(consumption!S112*(Quarterly!K133/consumption!S113)+consumption!J112*(Quarterly!J133/consumption!J113))</f>
        <v>1.0122926775423902</v>
      </c>
      <c r="N101">
        <f>(consumption!S113*(Quarterly!K132/consumption!S112)+consumption!J113*(Quarterly!J132/consumption!J112))/(Quarterly!K132+Quarterly!J132)</f>
        <v>1.0122868884740837</v>
      </c>
      <c r="O101">
        <f t="shared" si="5"/>
        <v>350.35292867555233</v>
      </c>
      <c r="Q101" s="14">
        <f>100*(Quarterly!K133+Quarterly!J133)/O101</f>
        <v>177.59235019159618</v>
      </c>
      <c r="S101">
        <f t="shared" si="3"/>
        <v>86.282295075653479</v>
      </c>
    </row>
    <row r="102" spans="1:19">
      <c r="A102" s="1">
        <v>26299</v>
      </c>
      <c r="B102" s="24">
        <v>504.41300000000001</v>
      </c>
      <c r="C102" s="21">
        <v>2627.6</v>
      </c>
      <c r="F102">
        <f>((Quarterly!I134+Quarterly!G134)/(consumption!B113*(Quarterly!I134/consumption!B114)+B101*(Quarterly!G134/B102)))</f>
        <v>1.0537134276129243</v>
      </c>
      <c r="G102">
        <f>((consumption!B114*(Quarterly!I133/consumption!B113)+B102*(Quarterly!G133/B101))/(Quarterly!I133+Quarterly!G133))</f>
        <v>1.0537290786025244</v>
      </c>
      <c r="I102">
        <f t="shared" si="4"/>
        <v>193.02884367729365</v>
      </c>
      <c r="J102">
        <f>((Quarterly!I134+Quarterly!G134)/I102)*100</f>
        <v>154.43287869369652</v>
      </c>
      <c r="L102" s="14">
        <f>(Quarterly!K134+Quarterly!J134)/(consumption!S113*(Quarterly!K134/consumption!S114)+consumption!J113*(Quarterly!J134/consumption!J114))</f>
        <v>1.0114024950914542</v>
      </c>
      <c r="N102">
        <f>(consumption!S114*(Quarterly!K133/consumption!S113)+consumption!J114*(Quarterly!J133/consumption!J113))/(Quarterly!K133+Quarterly!J133)</f>
        <v>1.011400966363434</v>
      </c>
      <c r="O102">
        <f t="shared" si="5"/>
        <v>354.34755842778122</v>
      </c>
      <c r="Q102" s="14">
        <f>100*(Quarterly!K134+Quarterly!J134)/O102</f>
        <v>179.56946079245606</v>
      </c>
      <c r="S102">
        <f t="shared" si="3"/>
        <v>86.001749970273593</v>
      </c>
    </row>
    <row r="103" spans="1:19">
      <c r="A103" s="1">
        <v>26390</v>
      </c>
      <c r="B103" s="24">
        <v>535.39200000000005</v>
      </c>
      <c r="C103" s="21">
        <v>2677.3</v>
      </c>
      <c r="F103">
        <f>((Quarterly!I135+Quarterly!G135)/(consumption!B114*(Quarterly!I135/consumption!B115)+B102*(Quarterly!G135/B103)))</f>
        <v>1.048395375646721</v>
      </c>
      <c r="G103">
        <f>((consumption!B115*(Quarterly!I134/consumption!B114)+B103*(Quarterly!G134/B102))/(Quarterly!I134+Quarterly!G134))</f>
        <v>1.0483867720608551</v>
      </c>
      <c r="I103">
        <f t="shared" si="4"/>
        <v>202.36971670588929</v>
      </c>
      <c r="J103">
        <f>((Quarterly!I135+Quarterly!G135)/I103)*100</f>
        <v>155.45804239930757</v>
      </c>
      <c r="L103" s="14">
        <f>(Quarterly!K135+Quarterly!J135)/(consumption!S114*(Quarterly!K135/consumption!S115)+consumption!J114*(Quarterly!J135/consumption!J115))</f>
        <v>1.0180180721871492</v>
      </c>
      <c r="N103">
        <f>(consumption!S115*(Quarterly!K134/consumption!S114)+consumption!J115*(Quarterly!J134/consumption!J114))/(Quarterly!K134+Quarterly!J134)</f>
        <v>1.0180293453287326</v>
      </c>
      <c r="O103">
        <f t="shared" si="5"/>
        <v>360.73421561444172</v>
      </c>
      <c r="Q103" s="14">
        <f>100*(Quarterly!K135+Quarterly!J135)/O103</f>
        <v>180.65932528467081</v>
      </c>
      <c r="S103">
        <f t="shared" si="3"/>
        <v>86.050383590410988</v>
      </c>
    </row>
    <row r="104" spans="1:19">
      <c r="A104" s="1">
        <v>26481</v>
      </c>
      <c r="B104" s="24">
        <v>542.88900000000001</v>
      </c>
      <c r="C104" s="21">
        <v>2718.4</v>
      </c>
      <c r="F104">
        <f>((Quarterly!I136+Quarterly!G136)/(consumption!B115*(Quarterly!I136/consumption!B116)+B103*(Quarterly!G136/B104)))</f>
        <v>1.018014906496298</v>
      </c>
      <c r="G104">
        <f>((consumption!B116*(Quarterly!I135/consumption!B115)+B104*(Quarterly!G135/B103))/(Quarterly!I135+Quarterly!G135))</f>
        <v>1.0180403674512117</v>
      </c>
      <c r="I104">
        <f t="shared" si="4"/>
        <v>206.01796447703651</v>
      </c>
      <c r="J104">
        <f>((Quarterly!I136+Quarterly!G136)/I104)*100</f>
        <v>157.17075975483289</v>
      </c>
      <c r="L104" s="14">
        <f>(Quarterly!K136+Quarterly!J136)/(consumption!S115*(Quarterly!K136/consumption!S116)+consumption!J115*(Quarterly!J136/consumption!J116))</f>
        <v>1.0135690703967322</v>
      </c>
      <c r="N104">
        <f>(consumption!S116*(Quarterly!K135/consumption!S115)+consumption!J116*(Quarterly!J135/consumption!J115))/(Quarterly!K135+Quarterly!J135)</f>
        <v>1.0135694280763732</v>
      </c>
      <c r="O104">
        <f t="shared" si="5"/>
        <v>365.62910809426074</v>
      </c>
      <c r="Q104" s="14">
        <f>100*(Quarterly!K136+Quarterly!J136)/O104</f>
        <v>182.37060049061961</v>
      </c>
      <c r="S104">
        <f t="shared" si="3"/>
        <v>86.182070647355857</v>
      </c>
    </row>
    <row r="105" spans="1:19">
      <c r="A105" s="1">
        <v>26573</v>
      </c>
      <c r="B105" s="24">
        <v>545.52700000000004</v>
      </c>
      <c r="C105" s="21">
        <v>2781.7</v>
      </c>
      <c r="F105">
        <f>((Quarterly!I137+Quarterly!G137)/(consumption!B116*(Quarterly!I137/consumption!B117)+B104*(Quarterly!G137/B105)))</f>
        <v>1.0216283949193281</v>
      </c>
      <c r="G105">
        <f>((consumption!B117*(Quarterly!I136/consumption!B116)+B105*(Quarterly!G136/B104))/(Quarterly!I136+Quarterly!G136))</f>
        <v>1.0219295227570047</v>
      </c>
      <c r="I105">
        <f t="shared" si="4"/>
        <v>210.50481895991661</v>
      </c>
      <c r="J105">
        <f>((Quarterly!I137+Quarterly!G137)/I105)*100</f>
        <v>159.33126930641211</v>
      </c>
      <c r="L105" s="14">
        <f>(Quarterly!K137+Quarterly!J137)/(consumption!S116*(Quarterly!K137/consumption!S117)+consumption!J116*(Quarterly!J137/consumption!J117))</f>
        <v>1.0181947177832493</v>
      </c>
      <c r="N105">
        <f>(consumption!S117*(Quarterly!K136/consumption!S116)+consumption!J117*(Quarterly!J136/consumption!J116))/(Quarterly!K136+Quarterly!J136)</f>
        <v>1.0181958739889625</v>
      </c>
      <c r="O105">
        <f t="shared" si="5"/>
        <v>372.28183790054885</v>
      </c>
      <c r="Q105" s="14">
        <f>100*(Quarterly!K137+Quarterly!J137)/O105</f>
        <v>184.29585602918516</v>
      </c>
      <c r="S105">
        <f t="shared" si="3"/>
        <v>86.454070503451987</v>
      </c>
    </row>
    <row r="106" spans="1:19">
      <c r="A106" s="1">
        <v>26665</v>
      </c>
      <c r="B106" s="24">
        <v>580.35799999999995</v>
      </c>
      <c r="C106" s="21">
        <v>2832</v>
      </c>
      <c r="F106">
        <f>((Quarterly!I138+Quarterly!G138)/(consumption!B117*(Quarterly!I138/consumption!B118)+B105*(Quarterly!G138/B106)))</f>
        <v>1.0638284817587791</v>
      </c>
      <c r="G106">
        <f>((consumption!B118*(Quarterly!I137/consumption!B117)+B106*(Quarterly!G137/B105))/(Quarterly!I137+Quarterly!G137))</f>
        <v>1.0638285389626234</v>
      </c>
      <c r="I106">
        <f t="shared" si="4"/>
        <v>223.9410279778771</v>
      </c>
      <c r="J106">
        <f>((Quarterly!I138+Quarterly!G138)/I106)*100</f>
        <v>159.684897059295</v>
      </c>
      <c r="L106" s="14">
        <f>(Quarterly!K138+Quarterly!J138)/(consumption!S117*(Quarterly!K138/consumption!S118)+consumption!J117*(Quarterly!J138/consumption!J118))</f>
        <v>1.0104533426841165</v>
      </c>
      <c r="N106">
        <f>(consumption!S118*(Quarterly!K137/consumption!S117)+consumption!J118*(Quarterly!J137/consumption!J117))/(Quarterly!K137+Quarterly!J137)</f>
        <v>1.0104504433631654</v>
      </c>
      <c r="O106">
        <f t="shared" si="5"/>
        <v>376.17288784454269</v>
      </c>
      <c r="Q106" s="14">
        <f>100*(Quarterly!K138+Quarterly!J138)/O106</f>
        <v>186.77582109276219</v>
      </c>
      <c r="S106">
        <f t="shared" si="3"/>
        <v>85.495486581203423</v>
      </c>
    </row>
    <row r="107" spans="1:19">
      <c r="A107" s="1">
        <v>26755</v>
      </c>
      <c r="B107" s="24">
        <v>607.36099999999999</v>
      </c>
      <c r="C107" s="21">
        <v>2830.5</v>
      </c>
      <c r="F107">
        <f>((Quarterly!I139+Quarterly!G139)/(consumption!B118*(Quarterly!I139/consumption!B119)+B106*(Quarterly!G139/B107)))</f>
        <v>1.0257174300090921</v>
      </c>
      <c r="G107">
        <f>((consumption!B119*(Quarterly!I138/consumption!B118)+B107*(Quarterly!G138/B106))/(Quarterly!I138+Quarterly!G138))</f>
        <v>1.0256713929112422</v>
      </c>
      <c r="I107">
        <f t="shared" si="4"/>
        <v>229.6950608357117</v>
      </c>
      <c r="J107">
        <f>((Quarterly!I139+Quarterly!G139)/I107)*100</f>
        <v>161.25727677920199</v>
      </c>
      <c r="L107" s="14">
        <f>(Quarterly!K139+Quarterly!J139)/(consumption!S118*(Quarterly!K139/consumption!S119)+consumption!J118*(Quarterly!J139/consumption!J119))</f>
        <v>1.0016797914193141</v>
      </c>
      <c r="N107">
        <f>(consumption!S119*(Quarterly!K138/consumption!S118)+consumption!J119*(Quarterly!J138/consumption!J118))/(Quarterly!K138+Quarterly!J138)</f>
        <v>1.0017476464816153</v>
      </c>
      <c r="O107">
        <f t="shared" si="5"/>
        <v>376.81754223496125</v>
      </c>
      <c r="Q107" s="14">
        <f>100*(Quarterly!K139+Quarterly!J139)/O107</f>
        <v>190.78198847540284</v>
      </c>
      <c r="S107">
        <f t="shared" si="3"/>
        <v>84.524371544640118</v>
      </c>
    </row>
    <row r="108" spans="1:19">
      <c r="A108" s="1">
        <v>26846</v>
      </c>
      <c r="B108" s="24">
        <v>583.60299999999995</v>
      </c>
      <c r="C108" s="21">
        <v>2840.6</v>
      </c>
      <c r="F108">
        <f>((Quarterly!I140+Quarterly!G140)/(consumption!B119*(Quarterly!I140/consumption!B120)+B107*(Quarterly!G140/B108)))</f>
        <v>0.9704561607221317</v>
      </c>
      <c r="G108">
        <f>((consumption!B120*(Quarterly!I139/consumption!B119)+B108*(Quarterly!G139/B107))/(Quarterly!I139+Quarterly!G139))</f>
        <v>0.97057165091429776</v>
      </c>
      <c r="I108">
        <f t="shared" si="4"/>
        <v>222.92225024422535</v>
      </c>
      <c r="J108">
        <f>((Quarterly!I140+Quarterly!G140)/I108)*100</f>
        <v>163.95851001843548</v>
      </c>
      <c r="L108" s="14">
        <f>(Quarterly!K140+Quarterly!J140)/(consumption!S119*(Quarterly!K140/consumption!S120)+consumption!J119*(Quarterly!J140/consumption!J120))</f>
        <v>1.0059330935554014</v>
      </c>
      <c r="N108">
        <f>(consumption!S120*(Quarterly!K139/consumption!S119)+consumption!J120*(Quarterly!J139/consumption!J119))/(Quarterly!K139+Quarterly!J139)</f>
        <v>1.0059334793289796</v>
      </c>
      <c r="O108">
        <f t="shared" si="5"/>
        <v>379.05330864947649</v>
      </c>
      <c r="Q108" s="14">
        <f>100*(Quarterly!K140+Quarterly!J140)/O108</f>
        <v>194.69557003193282</v>
      </c>
      <c r="S108">
        <f t="shared" si="3"/>
        <v>84.212758406133219</v>
      </c>
    </row>
    <row r="109" spans="1:19">
      <c r="A109" s="1">
        <v>26938</v>
      </c>
      <c r="B109" s="24">
        <v>606.21600000000001</v>
      </c>
      <c r="C109" s="21">
        <v>2832.2</v>
      </c>
      <c r="F109">
        <f>((Quarterly!I141+Quarterly!G141)/(consumption!B120*(Quarterly!I141/consumption!B121)+B108*(Quarterly!G141/B109)))</f>
        <v>1.0173090529074151</v>
      </c>
      <c r="G109">
        <f>((consumption!B121*(Quarterly!I140/consumption!B120)+B109*(Quarterly!G140/B108))/(Quarterly!I140+Quarterly!G140))</f>
        <v>1.0170006592743539</v>
      </c>
      <c r="I109">
        <f t="shared" si="4"/>
        <v>226.74644676114465</v>
      </c>
      <c r="J109">
        <f>((Quarterly!I141+Quarterly!G141)/I109)*100</f>
        <v>166.97064293969657</v>
      </c>
      <c r="L109" s="14">
        <f>(Quarterly!K141+Quarterly!J141)/(consumption!S120*(Quarterly!K141/consumption!S121)+consumption!J120*(Quarterly!J141/consumption!J121))</f>
        <v>1.0008464155422181</v>
      </c>
      <c r="N109">
        <f>(consumption!S121*(Quarterly!K140/consumption!S120)+consumption!J121*(Quarterly!J140/consumption!J120))/(Quarterly!K140+Quarterly!J140)</f>
        <v>1.0008801193485313</v>
      </c>
      <c r="O109">
        <f t="shared" si="5"/>
        <v>379.38053297711855</v>
      </c>
      <c r="Q109" s="14">
        <f>100*(Quarterly!K141+Quarterly!J141)/O109</f>
        <v>199.24585852316</v>
      </c>
      <c r="S109">
        <f t="shared" si="3"/>
        <v>83.801311694660995</v>
      </c>
    </row>
    <row r="110" spans="1:19">
      <c r="A110" s="1">
        <v>27030</v>
      </c>
      <c r="B110" s="24">
        <v>566.94200000000001</v>
      </c>
      <c r="C110" s="21">
        <v>2807.8</v>
      </c>
      <c r="F110">
        <f>((Quarterly!I142+Quarterly!G142)/(consumption!B121*(Quarterly!I142/consumption!B122)+B109*(Quarterly!G142/B110)))</f>
        <v>0.94767125936274577</v>
      </c>
      <c r="G110">
        <f>((consumption!B122*(Quarterly!I141/consumption!B121)+B110*(Quarterly!G141/B109))/(Quarterly!I141+Quarterly!G141))</f>
        <v>0.94769593810964481</v>
      </c>
      <c r="I110">
        <f t="shared" si="4"/>
        <v>214.88388864903149</v>
      </c>
      <c r="J110">
        <f>((Quarterly!I142+Quarterly!G142)/I110)*100</f>
        <v>169.02151309873784</v>
      </c>
      <c r="L110" s="14">
        <f>(Quarterly!K142+Quarterly!J142)/(consumption!S121*(Quarterly!K142/consumption!S122)+consumption!J121*(Quarterly!J142/consumption!J122))</f>
        <v>0.99393181626064164</v>
      </c>
      <c r="N110">
        <f>(consumption!S122*(Quarterly!K141/consumption!S121)+consumption!J122*(Quarterly!J141/consumption!J121))/(Quarterly!K141+Quarterly!J141)</f>
        <v>0.99401657609298499</v>
      </c>
      <c r="O110">
        <f t="shared" si="5"/>
        <v>377.09445996830243</v>
      </c>
      <c r="Q110" s="14">
        <f>100*(Quarterly!K142+Quarterly!J142)/O110</f>
        <v>205.78398316040722</v>
      </c>
      <c r="S110">
        <f t="shared" si="3"/>
        <v>82.135407480662252</v>
      </c>
    </row>
    <row r="111" spans="1:19">
      <c r="A111" s="1">
        <v>27120</v>
      </c>
      <c r="B111" s="24">
        <v>564.68600000000004</v>
      </c>
      <c r="C111" s="21">
        <v>2819</v>
      </c>
      <c r="F111">
        <f>((Quarterly!I143+Quarterly!G143)/(consumption!B122*(Quarterly!I143/consumption!B123)+B110*(Quarterly!G143/B111)))</f>
        <v>0.99938520774546946</v>
      </c>
      <c r="G111">
        <f>((consumption!B123*(Quarterly!I142/consumption!B122)+B111*(Quarterly!G142/B110))/(Quarterly!I142+Quarterly!G142))</f>
        <v>0.99941617950079176</v>
      </c>
      <c r="I111">
        <f t="shared" si="4"/>
        <v>214.75510733849629</v>
      </c>
      <c r="J111">
        <f>((Quarterly!I143+Quarterly!G143)/I111)*100</f>
        <v>174.61750020637518</v>
      </c>
      <c r="L111" s="14">
        <f>(Quarterly!K143+Quarterly!J143)/(consumption!S122*(Quarterly!K143/consumption!S123)+consumption!J122*(Quarterly!J143/consumption!J123))</f>
        <v>1.0036776508783813</v>
      </c>
      <c r="N111">
        <f>(consumption!S123*(Quarterly!K142/consumption!S122)+consumption!J123*(Quarterly!J142/consumption!J122))/(Quarterly!K142+Quarterly!J142)</f>
        <v>1.0037146200324156</v>
      </c>
      <c r="O111">
        <f t="shared" si="5"/>
        <v>378.48825210764011</v>
      </c>
      <c r="Q111" s="14">
        <f>100*(Quarterly!K143+Quarterly!J143)/O111</f>
        <v>211.63140349523971</v>
      </c>
      <c r="S111">
        <f t="shared" si="3"/>
        <v>82.510202797149105</v>
      </c>
    </row>
    <row r="112" spans="1:19">
      <c r="A112" s="1">
        <v>27211</v>
      </c>
      <c r="B112" s="24">
        <v>533.04899999999998</v>
      </c>
      <c r="C112" s="21">
        <v>2831.6</v>
      </c>
      <c r="F112">
        <f>((Quarterly!I144+Quarterly!G144)/(consumption!B123*(Quarterly!I144/consumption!B124)+B111*(Quarterly!G144/B112)))</f>
        <v>0.96449388661549174</v>
      </c>
      <c r="G112">
        <f>((consumption!B124*(Quarterly!I143/consumption!B123)+B112*(Quarterly!G143/B111))/(Quarterly!I143+Quarterly!G143))</f>
        <v>0.96437858394854048</v>
      </c>
      <c r="I112">
        <f t="shared" si="4"/>
        <v>207.11760685907609</v>
      </c>
      <c r="J112">
        <f>((Quarterly!I144+Quarterly!G144)/I112)*100</f>
        <v>180.42889045848597</v>
      </c>
      <c r="L112" s="14">
        <f>(Quarterly!K144+Quarterly!J144)/(consumption!S123*(Quarterly!K144/consumption!S124)+consumption!J123*(Quarterly!J144/consumption!J124))</f>
        <v>1.0041367113343886</v>
      </c>
      <c r="N112">
        <f>(consumption!S124*(Quarterly!K143/consumption!S123)+consumption!J124*(Quarterly!J143/consumption!J123))/(Quarterly!K143+Quarterly!J143)</f>
        <v>1.0041421980921972</v>
      </c>
      <c r="O112">
        <f t="shared" si="5"/>
        <v>380.05498708533469</v>
      </c>
      <c r="Q112" s="14">
        <f>100*(Quarterly!K144+Quarterly!J144)/O112</f>
        <v>216.86335609508535</v>
      </c>
      <c r="S112">
        <f t="shared" si="3"/>
        <v>83.199344373964038</v>
      </c>
    </row>
    <row r="113" spans="1:19">
      <c r="A113" s="1">
        <v>27303</v>
      </c>
      <c r="B113" s="24">
        <v>537.89099999999996</v>
      </c>
      <c r="C113" s="21">
        <v>2790.8</v>
      </c>
      <c r="F113">
        <f>((Quarterly!I145+Quarterly!G145)/(consumption!B124*(Quarterly!I145/consumption!B125)+B112*(Quarterly!G145/B113)))</f>
        <v>0.97206906739133991</v>
      </c>
      <c r="G113">
        <f>((consumption!B125*(Quarterly!I144/consumption!B124)+B113*(Quarterly!G144/B112))/(Quarterly!I144+Quarterly!G144))</f>
        <v>0.97200312251437693</v>
      </c>
      <c r="I113">
        <f t="shared" si="4"/>
        <v>201.32578965145152</v>
      </c>
      <c r="J113">
        <f>((Quarterly!I145+Quarterly!G145)/I113)*100</f>
        <v>186.21558651231499</v>
      </c>
      <c r="L113" s="14">
        <f>(Quarterly!K145+Quarterly!J145)/(consumption!S124*(Quarterly!K145/consumption!S125)+consumption!J124*(Quarterly!J145/consumption!J125))</f>
        <v>0.99875226745935031</v>
      </c>
      <c r="N113">
        <f>(consumption!S125*(Quarterly!K144/consumption!S124)+consumption!J125*(Quarterly!J144/consumption!J124))/(Quarterly!K144+Quarterly!J144)</f>
        <v>0.9987876041101853</v>
      </c>
      <c r="O113">
        <f t="shared" si="5"/>
        <v>379.58749498650661</v>
      </c>
      <c r="Q113" s="14">
        <f>100*(Quarterly!K145+Quarterly!J145)/O113</f>
        <v>222.13587410986068</v>
      </c>
      <c r="S113">
        <f t="shared" si="3"/>
        <v>83.829587300347185</v>
      </c>
    </row>
    <row r="114" spans="1:19">
      <c r="A114" s="1">
        <v>27395</v>
      </c>
      <c r="B114" s="24">
        <v>443.77600000000001</v>
      </c>
      <c r="C114" s="21">
        <v>2814.6</v>
      </c>
      <c r="F114">
        <f>((Quarterly!I146+Quarterly!G146)/(consumption!B125*(Quarterly!I146/consumption!B126)+B113*(Quarterly!G146/B114)))</f>
        <v>0.88642238936745144</v>
      </c>
      <c r="G114">
        <f>((consumption!B126*(Quarterly!I145/consumption!B125)+B114*(Quarterly!G145/B113))/(Quarterly!I145+Quarterly!G145))</f>
        <v>0.88727308907413593</v>
      </c>
      <c r="I114">
        <f t="shared" si="4"/>
        <v>178.54530086336814</v>
      </c>
      <c r="J114">
        <f>((Quarterly!I146+Quarterly!G146)/I114)*100</f>
        <v>191.66004277080845</v>
      </c>
      <c r="L114" s="14">
        <f>(Quarterly!K146+Quarterly!J146)/(consumption!S125*(Quarterly!K146/consumption!S126)+consumption!J125*(Quarterly!J146/consumption!J126))</f>
        <v>1.0067466368438824</v>
      </c>
      <c r="N114">
        <f>(consumption!S126*(Quarterly!K145/consumption!S125)+consumption!J126*(Quarterly!J145/consumption!J125))/(Quarterly!K145+Quarterly!J145)</f>
        <v>1.0067372863135564</v>
      </c>
      <c r="O114">
        <f t="shared" si="5"/>
        <v>382.14665928934727</v>
      </c>
      <c r="Q114" s="14">
        <f>100*(Quarterly!K146+Quarterly!J146)/O114</f>
        <v>226.37905604323973</v>
      </c>
      <c r="S114">
        <f t="shared" si="3"/>
        <v>84.663328013082733</v>
      </c>
    </row>
    <row r="115" spans="1:19">
      <c r="A115" s="1">
        <v>27485</v>
      </c>
      <c r="B115" s="24">
        <v>427.70600000000002</v>
      </c>
      <c r="C115" s="21">
        <v>2860.5</v>
      </c>
      <c r="F115">
        <f>((Quarterly!I147+Quarterly!G147)/(consumption!B126*(Quarterly!I147/consumption!B127)+B114*(Quarterly!G147/B115)))</f>
        <v>0.98344363712280425</v>
      </c>
      <c r="G115">
        <f>((consumption!B127*(Quarterly!I146/consumption!B126)+B115*(Quarterly!G146/B114))/(Quarterly!I146+Quarterly!G146))</f>
        <v>0.98355987033284376</v>
      </c>
      <c r="I115">
        <f t="shared" si="4"/>
        <v>175.59961621240458</v>
      </c>
      <c r="J115">
        <f>((Quarterly!I147+Quarterly!G147)/I115)*100</f>
        <v>196.46967769148731</v>
      </c>
      <c r="L115" s="14">
        <f>(Quarterly!K147+Quarterly!J147)/(consumption!S126*(Quarterly!K147/consumption!S127)+consumption!J126*(Quarterly!J147/consumption!J127))</f>
        <v>1.0159756964850313</v>
      </c>
      <c r="N115">
        <f>(consumption!S127*(Quarterly!K146/consumption!S126)+consumption!J127*(Quarterly!J146/consumption!J126))/(Quarterly!K146+Quarterly!J146)</f>
        <v>1.0160038288905839</v>
      </c>
      <c r="O115">
        <f t="shared" si="5"/>
        <v>388.25709364611197</v>
      </c>
      <c r="Q115" s="14">
        <f>100*(Quarterly!K147+Quarterly!J147)/O115</f>
        <v>229.04926002732043</v>
      </c>
      <c r="S115">
        <f t="shared" si="3"/>
        <v>85.776167828725093</v>
      </c>
    </row>
    <row r="116" spans="1:19">
      <c r="A116" s="1">
        <v>27576</v>
      </c>
      <c r="B116" s="24">
        <v>463.89</v>
      </c>
      <c r="C116" s="21">
        <v>2901.2</v>
      </c>
      <c r="F116">
        <f>((Quarterly!I148+Quarterly!G148)/(consumption!B127*(Quarterly!I148/consumption!B128)+B115*(Quarterly!G148/B116)))</f>
        <v>1.0772398065474944</v>
      </c>
      <c r="G116">
        <f>((consumption!B128*(Quarterly!I147/consumption!B127)+B116*(Quarterly!G147/B115))/(Quarterly!I147+Quarterly!G147))</f>
        <v>1.0772348382436387</v>
      </c>
      <c r="I116">
        <f t="shared" si="4"/>
        <v>189.16246038183687</v>
      </c>
      <c r="J116">
        <f>((Quarterly!I148+Quarterly!G148)/I116)*100</f>
        <v>198.61234583311344</v>
      </c>
      <c r="L116" s="14">
        <f>(Quarterly!K148+Quarterly!J148)/(consumption!S127*(Quarterly!K148/consumption!S128)+consumption!J127*(Quarterly!J148/consumption!J128))</f>
        <v>1.006933503283391</v>
      </c>
      <c r="N116">
        <f>(consumption!S128*(Quarterly!K147/consumption!S127)+consumption!J128*(Quarterly!J147/consumption!J127))/(Quarterly!K147+Quarterly!J147)</f>
        <v>1.0069323459738138</v>
      </c>
      <c r="O116">
        <f t="shared" si="5"/>
        <v>390.94885081281615</v>
      </c>
      <c r="Q116" s="14">
        <f>100*(Quarterly!K148+Quarterly!J148)/O116</f>
        <v>233.6111228108667</v>
      </c>
      <c r="S116">
        <f t="shared" si="3"/>
        <v>85.018360189087176</v>
      </c>
    </row>
    <row r="117" spans="1:19">
      <c r="A117" s="1">
        <v>27668</v>
      </c>
      <c r="B117" s="24">
        <v>477.23599999999999</v>
      </c>
      <c r="C117" s="21">
        <v>2931.4</v>
      </c>
      <c r="F117">
        <f>((Quarterly!I149+Quarterly!G149)/(consumption!B128*(Quarterly!I149/consumption!B129)+B116*(Quarterly!G149/B117)))</f>
        <v>1.0289621593864597</v>
      </c>
      <c r="G117">
        <f>((consumption!B129*(Quarterly!I148/consumption!B128)+B117*(Quarterly!G148/B116))/(Quarterly!I148+Quarterly!G148))</f>
        <v>1.0289616158408148</v>
      </c>
      <c r="I117">
        <f t="shared" si="4"/>
        <v>194.64096230012794</v>
      </c>
      <c r="J117">
        <f>((Quarterly!I149+Quarterly!G149)/I117)*100</f>
        <v>201.3450793547286</v>
      </c>
      <c r="L117" s="14">
        <f>(Quarterly!K149+Quarterly!J149)/(consumption!S128*(Quarterly!K149/consumption!S129)+consumption!J128*(Quarterly!J149/consumption!J129))</f>
        <v>1.0075644652335838</v>
      </c>
      <c r="N117">
        <f>(consumption!S129*(Quarterly!K148/consumption!S128)+consumption!J129*(Quarterly!J148/consumption!J128))/(Quarterly!K148+Quarterly!J148)</f>
        <v>1.0075524501236535</v>
      </c>
      <c r="O117">
        <f t="shared" si="5"/>
        <v>393.90382114918754</v>
      </c>
      <c r="Q117" s="14">
        <f>100*(Quarterly!K149+Quarterly!J149)/O117</f>
        <v>237.59607034772492</v>
      </c>
      <c r="S117">
        <f t="shared" si="3"/>
        <v>84.742596567383231</v>
      </c>
    </row>
    <row r="118" spans="1:19">
      <c r="A118" s="1">
        <v>27760</v>
      </c>
      <c r="B118" s="24">
        <v>526.43700000000001</v>
      </c>
      <c r="C118" s="21">
        <v>2989.7</v>
      </c>
      <c r="F118">
        <f>((Quarterly!I150+Quarterly!G150)/(consumption!B129*(Quarterly!I150/consumption!B130)+B117*(Quarterly!G150/B118)))</f>
        <v>1.0840710186999454</v>
      </c>
      <c r="G118">
        <f>((consumption!B130*(Quarterly!I149/consumption!B129)+B118*(Quarterly!G149/B117))/(Quarterly!I149+Quarterly!G149))</f>
        <v>1.0841581647680871</v>
      </c>
      <c r="I118">
        <f t="shared" si="4"/>
        <v>211.01310720828192</v>
      </c>
      <c r="J118">
        <f>((Quarterly!I150+Quarterly!G150)/I118)*100</f>
        <v>203.11534466764073</v>
      </c>
      <c r="L118" s="14">
        <f>(Quarterly!K150+Quarterly!J150)/(consumption!S129*(Quarterly!K150/consumption!S130)+consumption!J129*(Quarterly!J150/consumption!J130))</f>
        <v>1.0149589986228484</v>
      </c>
      <c r="N118">
        <f>(consumption!S130*(Quarterly!K149/consumption!S129)+consumption!J130*(Quarterly!J149/consumption!J129))/(Quarterly!K149+Quarterly!J149)</f>
        <v>1.0149881964384904</v>
      </c>
      <c r="O118">
        <f t="shared" si="5"/>
        <v>399.80197839151157</v>
      </c>
      <c r="Q118" s="14">
        <f>100*(Quarterly!K150+Quarterly!J150)/O118</f>
        <v>240.16889657802318</v>
      </c>
      <c r="S118">
        <f t="shared" si="3"/>
        <v>84.571877358671642</v>
      </c>
    </row>
    <row r="119" spans="1:19">
      <c r="A119" s="1">
        <v>27851</v>
      </c>
      <c r="B119" s="24">
        <v>549.27499999999998</v>
      </c>
      <c r="C119" s="21">
        <v>3016.3</v>
      </c>
      <c r="F119">
        <f>((Quarterly!I151+Quarterly!G151)/(consumption!B130*(Quarterly!I151/consumption!B131)+B118*(Quarterly!G151/B119)))</f>
        <v>1.0293529551242437</v>
      </c>
      <c r="G119">
        <f>((consumption!B131*(Quarterly!I150/consumption!B130)+B119*(Quarterly!G150/B118))/(Quarterly!I150+Quarterly!G150))</f>
        <v>1.0293087512940653</v>
      </c>
      <c r="I119">
        <f t="shared" si="4"/>
        <v>217.20230163094485</v>
      </c>
      <c r="J119">
        <f>((Quarterly!I151+Quarterly!G151)/I119)*100</f>
        <v>206.21328440664536</v>
      </c>
      <c r="L119" s="14">
        <f>(Quarterly!K151+Quarterly!J151)/(consumption!S130*(Quarterly!K151/consumption!S131)+consumption!J130*(Quarterly!J151/consumption!J131))</f>
        <v>1.009670439749939</v>
      </c>
      <c r="N119">
        <f>(consumption!S131*(Quarterly!K150/consumption!S130)+consumption!J131*(Quarterly!J150/consumption!J130))/(Quarterly!K150+Quarterly!J150)</f>
        <v>1.0096867799158999</v>
      </c>
      <c r="O119">
        <f t="shared" si="5"/>
        <v>403.67150573757675</v>
      </c>
      <c r="Q119" s="14">
        <f>100*(Quarterly!K151+Quarterly!J151)/O119</f>
        <v>242.12756811113618</v>
      </c>
      <c r="S119">
        <f t="shared" si="3"/>
        <v>85.167205872234163</v>
      </c>
    </row>
    <row r="120" spans="1:19">
      <c r="A120" s="1">
        <v>27942</v>
      </c>
      <c r="B120" s="24">
        <v>550.03899999999999</v>
      </c>
      <c r="C120" s="21">
        <v>3047.9</v>
      </c>
      <c r="F120">
        <f>((Quarterly!I152+Quarterly!G152)/(consumption!B131*(Quarterly!I152/consumption!B132)+B119*(Quarterly!G152/B120)))</f>
        <v>1.0049485777488201</v>
      </c>
      <c r="G120">
        <f>((consumption!B132*(Quarterly!I151/consumption!B131)+B120*(Quarterly!G151/B119))/(Quarterly!I151+Quarterly!G151))</f>
        <v>1.0049565113101973</v>
      </c>
      <c r="I120">
        <f t="shared" si="4"/>
        <v>218.27800569998342</v>
      </c>
      <c r="J120">
        <f>((Quarterly!I152+Quarterly!G152)/I120)*100</f>
        <v>209.13696665684475</v>
      </c>
      <c r="L120" s="14">
        <f>(Quarterly!K152+Quarterly!J152)/(consumption!S131*(Quarterly!K152/consumption!S132)+consumption!J131*(Quarterly!J152/consumption!J132))</f>
        <v>1.0103095130483446</v>
      </c>
      <c r="N120">
        <f>(consumption!S132*(Quarterly!K151/consumption!S131)+consumption!J132*(Quarterly!J151/consumption!J131))/(Quarterly!K151+Quarterly!J151)</f>
        <v>1.0103056047629815</v>
      </c>
      <c r="O120">
        <f t="shared" si="5"/>
        <v>407.83237356074159</v>
      </c>
      <c r="Q120" s="14">
        <f>100*(Quarterly!K152+Quarterly!J152)/O120</f>
        <v>245.9588951318502</v>
      </c>
      <c r="S120">
        <f t="shared" si="3"/>
        <v>85.029234882817931</v>
      </c>
    </row>
    <row r="121" spans="1:19">
      <c r="A121" s="1">
        <v>28034</v>
      </c>
      <c r="B121" s="24">
        <v>553.11099999999999</v>
      </c>
      <c r="C121" s="21">
        <v>3088</v>
      </c>
      <c r="F121">
        <f>((Quarterly!I153+Quarterly!G153)/(consumption!B132*(Quarterly!I153/consumption!B133)+B120*(Quarterly!G153/B121)))</f>
        <v>1.0093584735690062</v>
      </c>
      <c r="G121">
        <f>((consumption!B133*(Quarterly!I152/consumption!B132)+B121*(Quarterly!G152/B120))/(Quarterly!I152+Quarterly!G152))</f>
        <v>1.0093733201951431</v>
      </c>
      <c r="I121">
        <f t="shared" si="4"/>
        <v>220.32237498703603</v>
      </c>
      <c r="J121">
        <f>((Quarterly!I153+Quarterly!G153)/I121)*100</f>
        <v>213.41454767254891</v>
      </c>
      <c r="L121" s="14">
        <f>(Quarterly!K153+Quarterly!J153)/(consumption!S132*(Quarterly!K153/consumption!S133)+consumption!J132*(Quarterly!J153/consumption!J133))</f>
        <v>1.0126050350660469</v>
      </c>
      <c r="N121">
        <f>(consumption!S133*(Quarterly!K152/consumption!S132)+consumption!J133*(Quarterly!J152/consumption!J132))/(Quarterly!K152+Quarterly!J152)</f>
        <v>1.0125958712272656</v>
      </c>
      <c r="O121">
        <f t="shared" si="5"/>
        <v>412.97124627125561</v>
      </c>
      <c r="Q121" s="14">
        <f>100*(Quarterly!K153+Quarterly!J153)/O121</f>
        <v>249.79947376830319</v>
      </c>
      <c r="S121">
        <f t="shared" si="3"/>
        <v>85.434346379167138</v>
      </c>
    </row>
    <row r="122" spans="1:19">
      <c r="A122" s="1">
        <v>28126</v>
      </c>
      <c r="B122" s="24">
        <v>580.92999999999995</v>
      </c>
      <c r="C122" s="21">
        <v>3124.6</v>
      </c>
      <c r="F122">
        <f>((Quarterly!I154+Quarterly!G154)/(consumption!B133*(Quarterly!I154/consumption!B134)+B121*(Quarterly!G154/B122)))</f>
        <v>1.0475171647626496</v>
      </c>
      <c r="G122">
        <f>((consumption!B134*(Quarterly!I153/consumption!B133)+B122*(Quarterly!G153/B121))/(Quarterly!I153+Quarterly!G153))</f>
        <v>1.047498276906639</v>
      </c>
      <c r="I122">
        <f t="shared" si="4"/>
        <v>230.7893888621665</v>
      </c>
      <c r="J122">
        <f>((Quarterly!I154+Quarterly!G154)/I122)*100</f>
        <v>216.86438985239124</v>
      </c>
      <c r="L122" s="14">
        <f>(Quarterly!K154+Quarterly!J154)/(consumption!S133*(Quarterly!K154/consumption!S134)+consumption!J133*(Quarterly!J154/consumption!J134))</f>
        <v>1.0070123005960445</v>
      </c>
      <c r="N122">
        <f>(consumption!S134*(Quarterly!K153/consumption!S133)+consumption!J134*(Quarterly!J153/consumption!J133))/(Quarterly!K153+Quarterly!J153)</f>
        <v>1.0070112661647932</v>
      </c>
      <c r="O122">
        <f t="shared" si="5"/>
        <v>415.8669111923964</v>
      </c>
      <c r="Q122" s="14">
        <f>100*(Quarterly!K154+Quarterly!J154)/O122</f>
        <v>254.55259158867051</v>
      </c>
      <c r="S122">
        <f t="shared" si="3"/>
        <v>85.19433587335881</v>
      </c>
    </row>
    <row r="123" spans="1:19">
      <c r="A123" s="1">
        <v>28216</v>
      </c>
      <c r="B123" s="24">
        <v>625.46199999999999</v>
      </c>
      <c r="C123" s="21">
        <v>3141.5</v>
      </c>
      <c r="F123">
        <f>((Quarterly!I155+Quarterly!G155)/(consumption!B134*(Quarterly!I155/consumption!B135)+B122*(Quarterly!G155/B123)))</f>
        <v>1.0580012172852746</v>
      </c>
      <c r="G123">
        <f>((consumption!B135*(Quarterly!I154/consumption!B134)+B123*(Quarterly!G154/B122))/(Quarterly!I154+Quarterly!G154))</f>
        <v>1.0579521873537896</v>
      </c>
      <c r="I123">
        <f t="shared" si="4"/>
        <v>244.16979649318512</v>
      </c>
      <c r="J123">
        <f>((Quarterly!I155+Quarterly!G155)/I123)*100</f>
        <v>218.57740296511074</v>
      </c>
      <c r="L123" s="14">
        <f>(Quarterly!K155+Quarterly!J155)/(consumption!S134*(Quarterly!K155/consumption!S135)+consumption!J134*(Quarterly!J155/consumption!J135))</f>
        <v>1.0025991578916205</v>
      </c>
      <c r="N123">
        <f>(consumption!S135*(Quarterly!K154/consumption!S134)+consumption!J135*(Quarterly!J154/consumption!J134))/(Quarterly!K154+Quarterly!J154)</f>
        <v>1.0025990253497139</v>
      </c>
      <c r="O123">
        <f t="shared" si="5"/>
        <v>416.94778739658841</v>
      </c>
      <c r="Q123" s="14">
        <f>100*(Quarterly!K155+Quarterly!J155)/O123</f>
        <v>259.40897942005722</v>
      </c>
      <c r="S123">
        <f t="shared" si="3"/>
        <v>84.259767512199915</v>
      </c>
    </row>
    <row r="124" spans="1:19">
      <c r="A124" s="1">
        <v>28307</v>
      </c>
      <c r="B124" s="24">
        <v>659.80700000000002</v>
      </c>
      <c r="C124" s="21">
        <v>3171.4</v>
      </c>
      <c r="F124">
        <f>((Quarterly!I156+Quarterly!G156)/(consumption!B135*(Quarterly!I156/consumption!B136)+B123*(Quarterly!G156/B124)))</f>
        <v>1.0409553260473481</v>
      </c>
      <c r="G124">
        <f>((consumption!B136*(Quarterly!I155/consumption!B135)+B124*(Quarterly!G155/B123))/(Quarterly!I155+Quarterly!G155))</f>
        <v>1.0409498362523144</v>
      </c>
      <c r="I124">
        <f t="shared" si="4"/>
        <v>254.16917989752645</v>
      </c>
      <c r="J124">
        <f>((Quarterly!I156+Quarterly!G156)/I124)*100</f>
        <v>220.87650447089609</v>
      </c>
      <c r="L124" s="14">
        <f>(Quarterly!K156+Quarterly!J156)/(consumption!S135*(Quarterly!K156/consumption!S136)+consumption!J135*(Quarterly!J156/consumption!J136))</f>
        <v>1.0089292657495055</v>
      </c>
      <c r="N124">
        <f>(consumption!S136*(Quarterly!K155/consumption!S135)+consumption!J136*(Quarterly!J155/consumption!J135))/(Quarterly!K155+Quarterly!J155)</f>
        <v>1.0089032470287793</v>
      </c>
      <c r="O124">
        <f t="shared" si="5"/>
        <v>420.66540073493098</v>
      </c>
      <c r="Q124" s="14">
        <f>100*(Quarterly!K156+Quarterly!J156)/O124</f>
        <v>263.53486596786911</v>
      </c>
      <c r="S124">
        <f t="shared" si="3"/>
        <v>83.813010342937304</v>
      </c>
    </row>
    <row r="125" spans="1:19">
      <c r="A125" s="1">
        <v>28399</v>
      </c>
      <c r="B125" s="24">
        <v>641.91499999999996</v>
      </c>
      <c r="C125" s="21">
        <v>3219.1</v>
      </c>
      <c r="F125">
        <f>((Quarterly!I157+Quarterly!G157)/(consumption!B136*(Quarterly!I157/consumption!B137)+B124*(Quarterly!G157/B125)))</f>
        <v>0.98783969036454256</v>
      </c>
      <c r="G125">
        <f>((consumption!B137*(Quarterly!I156/consumption!B136)+B125*(Quarterly!G156/B124))/(Quarterly!I156+Quarterly!G156))</f>
        <v>0.98817117946270772</v>
      </c>
      <c r="I125">
        <f t="shared" si="4"/>
        <v>251.12052759273831</v>
      </c>
      <c r="J125">
        <f>((Quarterly!I157+Quarterly!G157)/I125)*100</f>
        <v>228.85424999267113</v>
      </c>
      <c r="L125" s="14">
        <f>(Quarterly!K157+Quarterly!J157)/(consumption!S136*(Quarterly!K157/consumption!S137)+consumption!J136*(Quarterly!J157/consumption!J137))</f>
        <v>1.0142391583154344</v>
      </c>
      <c r="N125">
        <f>(consumption!S137*(Quarterly!K156/consumption!S136)+consumption!J137*(Quarterly!J156/consumption!J136))/(Quarterly!K156+Quarterly!J156)</f>
        <v>1.0142479613577911</v>
      </c>
      <c r="O125">
        <f t="shared" si="5"/>
        <v>426.65717353747402</v>
      </c>
      <c r="Q125" s="14">
        <f>100*(Quarterly!K157+Quarterly!J157)/O125</f>
        <v>267.35751107670296</v>
      </c>
      <c r="S125">
        <f t="shared" si="3"/>
        <v>85.598586353915636</v>
      </c>
    </row>
    <row r="126" spans="1:19">
      <c r="A126" s="1">
        <v>28491</v>
      </c>
      <c r="B126" s="24">
        <v>654.04499999999996</v>
      </c>
      <c r="C126" s="21">
        <v>3237.3</v>
      </c>
      <c r="F126">
        <f>((Quarterly!I158+Quarterly!G158)/(consumption!B137*(Quarterly!I158/consumption!B138)+B125*(Quarterly!G158/B126)))</f>
        <v>1.0039508821749326</v>
      </c>
      <c r="G126">
        <f>((consumption!B138*(Quarterly!I157/consumption!B137)+B126*(Quarterly!G157/B125))/(Quarterly!I157+Quarterly!G157))</f>
        <v>1.0039992961749062</v>
      </c>
      <c r="I126">
        <f t="shared" si="4"/>
        <v>252.11875401028792</v>
      </c>
      <c r="J126">
        <f>((Quarterly!I158+Quarterly!G158)/I126)*100</f>
        <v>231.55754608250106</v>
      </c>
      <c r="L126" s="14">
        <f>(Quarterly!K158+Quarterly!J158)/(consumption!S137*(Quarterly!K158/consumption!S138)+consumption!J137*(Quarterly!J158/consumption!J138))</f>
        <v>1.0109819616391207</v>
      </c>
      <c r="N126">
        <f>(consumption!S138*(Quarterly!K157/consumption!S137)+consumption!J138*(Quarterly!J157/consumption!J137))/(Quarterly!K157+Quarterly!J157)</f>
        <v>1.0109704499069594</v>
      </c>
      <c r="O126">
        <f t="shared" si="5"/>
        <v>431.34025046177419</v>
      </c>
      <c r="Q126" s="14">
        <f>100*(Quarterly!K158+Quarterly!J158)/O126</f>
        <v>271.94308872038653</v>
      </c>
      <c r="S126">
        <f t="shared" si="3"/>
        <v>85.149266771986206</v>
      </c>
    </row>
    <row r="127" spans="1:19">
      <c r="A127" s="1">
        <v>28581</v>
      </c>
      <c r="B127" s="24">
        <v>699.27200000000005</v>
      </c>
      <c r="C127" s="21">
        <v>3306.4</v>
      </c>
      <c r="F127">
        <f>((Quarterly!I159+Quarterly!G159)/(consumption!B138*(Quarterly!I159/consumption!B139)+B126*(Quarterly!G159/B127)))</f>
        <v>1.0719266109461048</v>
      </c>
      <c r="G127">
        <f>((consumption!B139*(Quarterly!I158/consumption!B138)+B127*(Quarterly!G158/B126))/(Quarterly!I158+Quarterly!G158))</f>
        <v>1.0719267680255558</v>
      </c>
      <c r="I127">
        <f t="shared" si="4"/>
        <v>270.25282134353961</v>
      </c>
      <c r="J127">
        <f>((Quarterly!I159+Quarterly!G159)/I127)*100</f>
        <v>235.18718392657917</v>
      </c>
      <c r="L127" s="14">
        <f>(Quarterly!K159+Quarterly!J159)/(consumption!S138*(Quarterly!K159/consumption!S139)+consumption!J138*(Quarterly!J159/consumption!J139))</f>
        <v>1.0123278553718751</v>
      </c>
      <c r="N127">
        <f>(consumption!S139*(Quarterly!K158/consumption!S138)+consumption!J139*(Quarterly!J158/consumption!J138))/(Quarterly!K158+Quarterly!J158)</f>
        <v>1.0123309478319529</v>
      </c>
      <c r="O127">
        <f t="shared" si="5"/>
        <v>436.65841763627822</v>
      </c>
      <c r="Q127" s="14">
        <f>100*(Quarterly!K159+Quarterly!J159)/O127</f>
        <v>277.76860608016608</v>
      </c>
      <c r="S127">
        <f t="shared" si="3"/>
        <v>84.670181863065693</v>
      </c>
    </row>
    <row r="128" spans="1:19">
      <c r="A128" s="1">
        <v>28672</v>
      </c>
      <c r="B128" s="24">
        <v>720.63499999999999</v>
      </c>
      <c r="C128" s="21">
        <v>3320.8</v>
      </c>
      <c r="F128">
        <f>((Quarterly!I160+Quarterly!G160)/(consumption!B139*(Quarterly!I160/consumption!B140)+B127*(Quarterly!G160/B128)))</f>
        <v>1.016110779905528</v>
      </c>
      <c r="G128">
        <f>((consumption!B140*(Quarterly!I159/consumption!B139)+B128*(Quarterly!G159/B127))/(Quarterly!I159+Quarterly!G159))</f>
        <v>1.0161057229074144</v>
      </c>
      <c r="I128">
        <f t="shared" si="4"/>
        <v>274.60612173219931</v>
      </c>
      <c r="J128">
        <f>((Quarterly!I160+Quarterly!G160)/I128)*100</f>
        <v>239.03327276881785</v>
      </c>
      <c r="L128" s="14">
        <f>(Quarterly!K160+Quarterly!J160)/(consumption!S139*(Quarterly!K160/consumption!S140)+consumption!J139*(Quarterly!J160/consumption!J140))</f>
        <v>1.0075033014419965</v>
      </c>
      <c r="N128">
        <f>(consumption!S140*(Quarterly!K159/consumption!S139)+consumption!J140*(Quarterly!J159/consumption!J139))/(Quarterly!K159+Quarterly!J159)</f>
        <v>1.0075029814456471</v>
      </c>
      <c r="O128">
        <f t="shared" si="5"/>
        <v>439.93472750643309</v>
      </c>
      <c r="Q128" s="14">
        <f>100*(Quarterly!K160+Quarterly!J160)/O128</f>
        <v>282.67829799406206</v>
      </c>
      <c r="S128">
        <f t="shared" si="3"/>
        <v>84.560178289257621</v>
      </c>
    </row>
    <row r="129" spans="1:19">
      <c r="A129" s="1">
        <v>28764</v>
      </c>
      <c r="B129" s="24">
        <v>736.56700000000001</v>
      </c>
      <c r="C129" s="21">
        <v>3347.8</v>
      </c>
      <c r="F129">
        <f>((Quarterly!I161+Quarterly!G161)/(consumption!B140*(Quarterly!I161/consumption!B141)+B128*(Quarterly!G161/B129)))</f>
        <v>1.0175458484701199</v>
      </c>
      <c r="G129">
        <f>((consumption!B141*(Quarterly!I160/consumption!B140)+B129*(Quarterly!G160/B128))/(Quarterly!I160+Quarterly!G160))</f>
        <v>1.0175244240289958</v>
      </c>
      <c r="I129">
        <f t="shared" si="4"/>
        <v>279.42137747625185</v>
      </c>
      <c r="J129">
        <f>((Quarterly!I161+Quarterly!G161)/I129)*100</f>
        <v>244.43369586425021</v>
      </c>
      <c r="L129" s="14">
        <f>(Quarterly!K161+Quarterly!J161)/(consumption!S140*(Quarterly!K161/consumption!S141)+consumption!J140*(Quarterly!J161/consumption!J141))</f>
        <v>1.0081950775263497</v>
      </c>
      <c r="N129">
        <f>(consumption!S141*(Quarterly!K160/consumption!S140)+consumption!J141*(Quarterly!J160/consumption!J140))/(Quarterly!K160+Quarterly!J160)</f>
        <v>1.0081989263106834</v>
      </c>
      <c r="O129">
        <f t="shared" si="5"/>
        <v>443.54087331101738</v>
      </c>
      <c r="Q129" s="14">
        <f>100*(Quarterly!K161+Quarterly!J161)/O129</f>
        <v>288.06815265118934</v>
      </c>
      <c r="S129">
        <f t="shared" si="3"/>
        <v>84.852731416035979</v>
      </c>
    </row>
    <row r="130" spans="1:19">
      <c r="A130" s="1">
        <v>28856</v>
      </c>
      <c r="B130" s="24">
        <v>737.12199999999996</v>
      </c>
      <c r="C130" s="21">
        <v>3365.3</v>
      </c>
      <c r="F130">
        <f>((Quarterly!I162+Quarterly!G162)/(consumption!B141*(Quarterly!I162/consumption!B142)+B129*(Quarterly!G162/B130)))</f>
        <v>0.99738728043694702</v>
      </c>
      <c r="G130">
        <f>((consumption!B142*(Quarterly!I161/consumption!B141)+B130*(Quarterly!G161/B129))/(Quarterly!I161+Quarterly!G161))</f>
        <v>0.99738670821183184</v>
      </c>
      <c r="I130">
        <f t="shared" si="4"/>
        <v>278.69124783100801</v>
      </c>
      <c r="J130">
        <f>((Quarterly!I162+Quarterly!G162)/I130)*100</f>
        <v>248.51874803760498</v>
      </c>
      <c r="L130" s="14">
        <f>(Quarterly!K162+Quarterly!J162)/(consumption!S141*(Quarterly!K162/consumption!S142)+consumption!J141*(Quarterly!J162/consumption!J142))</f>
        <v>1.0077939942915011</v>
      </c>
      <c r="N130">
        <f>(consumption!S142*(Quarterly!K161/consumption!S141)+consumption!J142*(Quarterly!J161/consumption!J141))/(Quarterly!K161+Quarterly!J161)</f>
        <v>1.0078122659223832</v>
      </c>
      <c r="O130">
        <f t="shared" si="5"/>
        <v>447.00188043484366</v>
      </c>
      <c r="Q130" s="14">
        <f>100*(Quarterly!K162+Quarterly!J162)/O130</f>
        <v>293.53344078185722</v>
      </c>
      <c r="S130">
        <f t="shared" si="3"/>
        <v>84.664543629389925</v>
      </c>
    </row>
    <row r="131" spans="1:19">
      <c r="A131" s="1">
        <v>28946</v>
      </c>
      <c r="B131" s="24">
        <v>735.07399999999996</v>
      </c>
      <c r="C131" s="21">
        <v>3364</v>
      </c>
      <c r="F131">
        <f>((Quarterly!I163+Quarterly!G163)/(consumption!B142*(Quarterly!I163/consumption!B143)+B130*(Quarterly!G163/B131)))</f>
        <v>0.99106747796389438</v>
      </c>
      <c r="G131">
        <f>((consumption!B143*(Quarterly!I162/consumption!B142)+B131*(Quarterly!G162/B130))/(Quarterly!I162+Quarterly!G162))</f>
        <v>0.99102637129558557</v>
      </c>
      <c r="I131">
        <f t="shared" si="4"/>
        <v>276.19610402474831</v>
      </c>
      <c r="J131">
        <f>((Quarterly!I163+Quarterly!G163)/I131)*100</f>
        <v>254.63791478281729</v>
      </c>
      <c r="L131" s="14">
        <f>(Quarterly!K163+Quarterly!J163)/(consumption!S142*(Quarterly!K163/consumption!S143)+consumption!J142*(Quarterly!J163/consumption!J143))</f>
        <v>1.0032581019266489</v>
      </c>
      <c r="N131">
        <f>(consumption!S143*(Quarterly!K162/consumption!S142)+consumption!J143*(Quarterly!J162/consumption!J142))/(Quarterly!K162+Quarterly!J162)</f>
        <v>1.0032800819776408</v>
      </c>
      <c r="O131">
        <f t="shared" si="5"/>
        <v>448.46317065786019</v>
      </c>
      <c r="Q131" s="14">
        <f>100*(Quarterly!K163+Quarterly!J163)/O131</f>
        <v>301.89770054337691</v>
      </c>
      <c r="S131">
        <f t="shared" si="3"/>
        <v>84.345761602192354</v>
      </c>
    </row>
    <row r="132" spans="1:19">
      <c r="A132" s="1">
        <v>29037</v>
      </c>
      <c r="B132" s="24">
        <v>720.58299999999997</v>
      </c>
      <c r="C132" s="21">
        <v>3397.3</v>
      </c>
      <c r="F132">
        <f>((Quarterly!I164+Quarterly!G164)/(consumption!B143*(Quarterly!I164/consumption!B144)+B131*(Quarterly!G164/B132)))</f>
        <v>0.9946832897149398</v>
      </c>
      <c r="G132">
        <f>((consumption!B144*(Quarterly!I163/consumption!B143)+B132*(Quarterly!G163/B131))/(Quarterly!I163+Quarterly!G163))</f>
        <v>0.99487034887053005</v>
      </c>
      <c r="I132">
        <f t="shared" si="4"/>
        <v>274.75348064838983</v>
      </c>
      <c r="J132">
        <f>((Quarterly!I164+Quarterly!G164)/I132)*100</f>
        <v>260.88841470121724</v>
      </c>
      <c r="L132" s="14">
        <f>(Quarterly!K164+Quarterly!J164)/(consumption!S143*(Quarterly!K164/consumption!S144)+consumption!J143*(Quarterly!J164/consumption!J144))</f>
        <v>1.0069582860693538</v>
      </c>
      <c r="N132">
        <f>(consumption!S144*(Quarterly!K163/consumption!S143)+consumption!J144*(Quarterly!J163/consumption!J143))/(Quarterly!K163+Quarterly!J163)</f>
        <v>1.00694709046249</v>
      </c>
      <c r="O132">
        <f t="shared" si="5"/>
        <v>451.5811952752133</v>
      </c>
      <c r="Q132" s="14">
        <f>100*(Quarterly!K164+Quarterly!J164)/O132</f>
        <v>309.95533353574683</v>
      </c>
      <c r="S132">
        <f t="shared" si="3"/>
        <v>84.169680748897093</v>
      </c>
    </row>
    <row r="133" spans="1:19">
      <c r="A133" s="1">
        <v>29129</v>
      </c>
      <c r="B133" s="24">
        <v>707.23800000000006</v>
      </c>
      <c r="C133" s="21">
        <v>3407.1</v>
      </c>
      <c r="F133">
        <f>((Quarterly!I165+Quarterly!G165)/(consumption!B144*(Quarterly!I165/consumption!B145)+B132*(Quarterly!G165/B133)))</f>
        <v>0.97916647393363332</v>
      </c>
      <c r="G133">
        <f>((consumption!B145*(Quarterly!I164/consumption!B144)+B133*(Quarterly!G164/B132))/(Quarterly!I164+Quarterly!G164))</f>
        <v>0.97915904381244823</v>
      </c>
      <c r="I133">
        <f t="shared" si="4"/>
        <v>269.0283761197116</v>
      </c>
      <c r="J133">
        <f>((Quarterly!I165+Quarterly!G165)/I133)*100</f>
        <v>266.29161218339959</v>
      </c>
      <c r="L133" s="14">
        <f>(Quarterly!K165+Quarterly!J165)/(consumption!S144*(Quarterly!K165/consumption!S145)+consumption!J144*(Quarterly!J165/consumption!J145))</f>
        <v>1.0073771046021938</v>
      </c>
      <c r="N133">
        <f>(consumption!S145*(Quarterly!K164/consumption!S144)+consumption!J145*(Quarterly!J164/consumption!J144))/(Quarterly!K164+Quarterly!J164)</f>
        <v>1.0073764832366137</v>
      </c>
      <c r="O133">
        <f t="shared" si="5"/>
        <v>454.91241669061498</v>
      </c>
      <c r="Q133" s="14">
        <f>100*(Quarterly!K165+Quarterly!J165)/O133</f>
        <v>317.73149005581303</v>
      </c>
      <c r="S133">
        <f t="shared" si="3"/>
        <v>83.810267637187152</v>
      </c>
    </row>
    <row r="134" spans="1:19">
      <c r="A134" s="1">
        <v>29221</v>
      </c>
      <c r="B134" s="24">
        <v>701.649</v>
      </c>
      <c r="C134" s="21">
        <v>3401.7</v>
      </c>
      <c r="F134">
        <f>((Quarterly!I166+Quarterly!G166)/(consumption!B145*(Quarterly!I166/consumption!B146)+B133*(Quarterly!G166/B134)))</f>
        <v>0.99041998173968604</v>
      </c>
      <c r="G134">
        <f>((consumption!B146*(Quarterly!I165/consumption!B145)+B134*(Quarterly!G165/B133))/(Quarterly!I165+Quarterly!G165))</f>
        <v>0.99042977866894799</v>
      </c>
      <c r="I134">
        <f t="shared" si="4"/>
        <v>266.45239718666841</v>
      </c>
      <c r="J134">
        <f>((Quarterly!I166+Quarterly!G166)/I134)*100</f>
        <v>272.16869041412565</v>
      </c>
      <c r="L134" s="14">
        <f>(Quarterly!K166+Quarterly!J166)/(consumption!S145*(Quarterly!K166/consumption!S146)+consumption!J145*(Quarterly!J166/consumption!J146))</f>
        <v>1.0001881975737161</v>
      </c>
      <c r="N134">
        <f>(consumption!S146*(Quarterly!K165/consumption!S145)+consumption!J146*(Quarterly!J165/consumption!J145))/(Quarterly!K165+Quarterly!J165)</f>
        <v>1.000201687320208</v>
      </c>
      <c r="O134">
        <f t="shared" si="5"/>
        <v>455.0010984199323</v>
      </c>
      <c r="Q134" s="14">
        <f>100*(Quarterly!K166+Quarterly!J166)/O134</f>
        <v>327.25195723060943</v>
      </c>
      <c r="S134">
        <f t="shared" si="3"/>
        <v>83.167933575514894</v>
      </c>
    </row>
    <row r="135" spans="1:19">
      <c r="A135" s="1">
        <v>29312</v>
      </c>
      <c r="B135" s="24">
        <v>638.65200000000004</v>
      </c>
      <c r="C135" s="21">
        <v>3325.8</v>
      </c>
      <c r="F135">
        <f>((Quarterly!I167+Quarterly!G167)/(consumption!B146*(Quarterly!I167/consumption!B147)+B134*(Quarterly!G167/B135)))</f>
        <v>0.9035753159700064</v>
      </c>
      <c r="G135">
        <f>((consumption!B147*(Quarterly!I166/consumption!B146)+B135*(Quarterly!G166/B134))/(Quarterly!I166+Quarterly!G166))</f>
        <v>0.90357259921605437</v>
      </c>
      <c r="I135">
        <f t="shared" si="4"/>
        <v>240.75944703583593</v>
      </c>
      <c r="J135">
        <f>((Quarterly!I167+Quarterly!G167)/I135)*100</f>
        <v>278.36913909353012</v>
      </c>
      <c r="L135" s="14">
        <f>(Quarterly!K167+Quarterly!J167)/(consumption!S146*(Quarterly!K167/consumption!S147)+consumption!J146*(Quarterly!J167/consumption!J147))</f>
        <v>0.99091569540633972</v>
      </c>
      <c r="N135">
        <f>(consumption!S147*(Quarterly!K166/consumption!S146)+consumption!J147*(Quarterly!J166/consumption!J146))/(Quarterly!K166+Quarterly!J166)</f>
        <v>0.99091285404302931</v>
      </c>
      <c r="O135">
        <f t="shared" si="5"/>
        <v>450.86708343925864</v>
      </c>
      <c r="Q135" s="14">
        <f>100*(Quarterly!K167+Quarterly!J167)/O135</f>
        <v>335.24292535842909</v>
      </c>
      <c r="S135">
        <f t="shared" si="3"/>
        <v>83.035052505853287</v>
      </c>
    </row>
    <row r="136" spans="1:19">
      <c r="A136" s="1">
        <v>29403</v>
      </c>
      <c r="B136" s="24">
        <v>590.25</v>
      </c>
      <c r="C136" s="21">
        <v>3362</v>
      </c>
      <c r="F136">
        <f>((Quarterly!I168+Quarterly!G168)/(consumption!B147*(Quarterly!I168/consumption!B148)+B135*(Quarterly!G168/B136)))</f>
        <v>0.96093443599358741</v>
      </c>
      <c r="G136">
        <f>((consumption!B148*(Quarterly!I167/consumption!B147)+B136*(Quarterly!G167/B135))/(Quarterly!I167+Quarterly!G167))</f>
        <v>0.96098466487571721</v>
      </c>
      <c r="I136">
        <f t="shared" si="4"/>
        <v>231.36008990744</v>
      </c>
      <c r="J136">
        <f>((Quarterly!I168+Quarterly!G168)/I136)*100</f>
        <v>283.80002802673761</v>
      </c>
      <c r="L136" s="14">
        <f>(Quarterly!K168+Quarterly!J168)/(consumption!S147*(Quarterly!K168/consumption!S148)+consumption!J147*(Quarterly!J168/consumption!J148))</f>
        <v>1.0060324735079629</v>
      </c>
      <c r="N136">
        <f>(consumption!S148*(Quarterly!K167/consumption!S147)+consumption!J148*(Quarterly!J167/consumption!J147))/(Quarterly!K167+Quarterly!J167)</f>
        <v>1.0060121434086382</v>
      </c>
      <c r="O136">
        <f t="shared" si="5"/>
        <v>453.58234406626997</v>
      </c>
      <c r="Q136" s="14">
        <f>100*(Quarterly!K168+Quarterly!J168)/O136</f>
        <v>343.2893763105784</v>
      </c>
      <c r="S136">
        <f t="shared" si="3"/>
        <v>82.670786692210356</v>
      </c>
    </row>
    <row r="137" spans="1:19">
      <c r="A137" s="1">
        <v>29495</v>
      </c>
      <c r="B137" s="24">
        <v>650.57500000000005</v>
      </c>
      <c r="C137" s="21">
        <v>3406.8</v>
      </c>
      <c r="F137">
        <f>((Quarterly!I169+Quarterly!G169)/(consumption!B148*(Quarterly!I169/consumption!B149)+B136*(Quarterly!G169/B137)))</f>
        <v>1.0794245231188797</v>
      </c>
      <c r="G137">
        <f>((consumption!B149*(Quarterly!I168/consumption!B148)+B137*(Quarterly!G168/B136))/(Quarterly!I168+Quarterly!G168))</f>
        <v>1.0794110238265242</v>
      </c>
      <c r="I137">
        <f t="shared" si="4"/>
        <v>249.73419311345066</v>
      </c>
      <c r="J137">
        <f>((Quarterly!I169+Quarterly!G169)/I137)*100</f>
        <v>288.98725921449693</v>
      </c>
      <c r="L137" s="14">
        <f>(Quarterly!K169+Quarterly!J169)/(consumption!S148*(Quarterly!K169/consumption!S149)+consumption!J148*(Quarterly!J169/consumption!J149))</f>
        <v>1.0107552135980518</v>
      </c>
      <c r="N137">
        <f>(consumption!S149*(Quarterly!K168/consumption!S148)+consumption!J149*(Quarterly!J168/consumption!J148))/(Quarterly!K168+Quarterly!J168)</f>
        <v>1.0107376856878985</v>
      </c>
      <c r="O137">
        <f t="shared" si="5"/>
        <v>458.45674386848685</v>
      </c>
      <c r="Q137" s="14">
        <f>100*(Quarterly!K169+Quarterly!J169)/O137</f>
        <v>352.13791084794417</v>
      </c>
      <c r="S137">
        <f t="shared" si="3"/>
        <v>82.066500172792757</v>
      </c>
    </row>
    <row r="138" spans="1:19">
      <c r="A138" s="1">
        <v>29587</v>
      </c>
      <c r="B138" s="24">
        <v>716.03599999999994</v>
      </c>
      <c r="C138" s="21">
        <v>3421.3</v>
      </c>
      <c r="F138">
        <f>((Quarterly!I170+Quarterly!G170)/(consumption!B149*(Quarterly!I170/consumption!B150)+B137*(Quarterly!G170/B138)))</f>
        <v>1.0788847911748385</v>
      </c>
      <c r="G138">
        <f>((consumption!B150*(Quarterly!I169/consumption!B149)+B138*(Quarterly!G169/B137))/(Quarterly!I169+Quarterly!G169))</f>
        <v>1.0786709839820408</v>
      </c>
      <c r="I138">
        <f t="shared" si="4"/>
        <v>269.40772398021483</v>
      </c>
      <c r="J138">
        <f>((Quarterly!I170+Quarterly!G170)/I138)*100</f>
        <v>295.68565749751923</v>
      </c>
      <c r="L138" s="14">
        <f>(Quarterly!K170+Quarterly!J170)/(consumption!S149*(Quarterly!K170/consumption!S150)+consumption!J149*(Quarterly!J170/consumption!J150))</f>
        <v>1.0007558571523298</v>
      </c>
      <c r="N138">
        <f>(consumption!S150*(Quarterly!K169/consumption!S149)+consumption!J150*(Quarterly!J169/consumption!J149))/(Quarterly!K169+Quarterly!J169)</f>
        <v>1.0007515863921013</v>
      </c>
      <c r="O138">
        <f t="shared" si="5"/>
        <v>458.80229269691512</v>
      </c>
      <c r="Q138" s="14">
        <f>100*(Quarterly!K170+Quarterly!J170)/O138</f>
        <v>361.87700594094338</v>
      </c>
      <c r="S138">
        <f t="shared" si="3"/>
        <v>81.708882477538168</v>
      </c>
    </row>
    <row r="139" spans="1:19">
      <c r="A139" s="1">
        <v>29677</v>
      </c>
      <c r="B139" s="24">
        <v>682.24699999999996</v>
      </c>
      <c r="C139" s="21">
        <v>3422.1</v>
      </c>
      <c r="F139">
        <f>((Quarterly!I171+Quarterly!G171)/(consumption!B150*(Quarterly!I171/consumption!B151)+B138*(Quarterly!G171/B139)))</f>
        <v>0.9547627191470176</v>
      </c>
      <c r="G139">
        <f>((consumption!B151*(Quarterly!I170/consumption!B150)+B139*(Quarterly!G170/B138))/(Quarterly!I170+Quarterly!G170))</f>
        <v>0.95477453833034875</v>
      </c>
      <c r="I139">
        <f t="shared" si="4"/>
        <v>257.22204319127218</v>
      </c>
      <c r="J139">
        <f>((Quarterly!I171+Quarterly!G171)/I139)*100</f>
        <v>303.12332113006721</v>
      </c>
      <c r="L139" s="14">
        <f>(Quarterly!K171+Quarterly!J171)/(consumption!S150*(Quarterly!K171/consumption!S151)+consumption!J150*(Quarterly!J171/consumption!J151))</f>
        <v>1.0059728480427759</v>
      </c>
      <c r="N139">
        <f>(consumption!S151*(Quarterly!K170/consumption!S150)+consumption!J151*(Quarterly!J170/consumption!J150))/(Quarterly!K170+Quarterly!J170)</f>
        <v>1.0059604113528104</v>
      </c>
      <c r="O139">
        <f t="shared" si="5"/>
        <v>461.53979607311828</v>
      </c>
      <c r="Q139" s="14">
        <f>100*(Quarterly!K171+Quarterly!J171)/O139</f>
        <v>367.7256033911159</v>
      </c>
      <c r="S139">
        <f t="shared" si="3"/>
        <v>82.431932488438349</v>
      </c>
    </row>
    <row r="140" spans="1:19">
      <c r="A140" s="1">
        <v>29768</v>
      </c>
      <c r="B140" s="24">
        <v>724.71400000000006</v>
      </c>
      <c r="C140" s="21">
        <v>3435.7</v>
      </c>
      <c r="F140">
        <f>((Quarterly!I172+Quarterly!G172)/(consumption!B151*(Quarterly!I172/consumption!B152)+B139*(Quarterly!G172/B140)))</f>
        <v>1.0535258545161497</v>
      </c>
      <c r="G140">
        <f>((consumption!B152*(Quarterly!I171/consumption!B151)+B140*(Quarterly!G171/B139))/(Quarterly!I171+Quarterly!G171))</f>
        <v>1.0535420238927005</v>
      </c>
      <c r="I140">
        <f t="shared" si="4"/>
        <v>270.99215240553264</v>
      </c>
      <c r="J140">
        <f>((Quarterly!I172+Quarterly!G172)/I140)*100</f>
        <v>307.01996076806455</v>
      </c>
      <c r="L140" s="14">
        <f>(Quarterly!K172+Quarterly!J172)/(consumption!S151*(Quarterly!K172/consumption!S152)+consumption!J151*(Quarterly!J172/consumption!J152))</f>
        <v>1.0001095075362141</v>
      </c>
      <c r="N140">
        <f>(consumption!S152*(Quarterly!K171/consumption!S151)+consumption!J152*(Quarterly!J171/consumption!J151))/(Quarterly!K171+Quarterly!J171)</f>
        <v>1.0001088636582289</v>
      </c>
      <c r="O140">
        <f t="shared" si="5"/>
        <v>461.59018957137016</v>
      </c>
      <c r="Q140" s="14">
        <f>100*(Quarterly!K172+Quarterly!J172)/O140</f>
        <v>373.8814296730543</v>
      </c>
      <c r="S140">
        <f t="shared" si="3"/>
        <v>82.116932375203106</v>
      </c>
    </row>
    <row r="141" spans="1:19">
      <c r="A141" s="1">
        <v>29860</v>
      </c>
      <c r="B141" s="24">
        <v>696.44299999999998</v>
      </c>
      <c r="C141" s="21">
        <v>3409.7</v>
      </c>
      <c r="F141">
        <f>((Quarterly!I173+Quarterly!G173)/(consumption!B152*(Quarterly!I173/consumption!B153)+B140*(Quarterly!G173/B141)))</f>
        <v>0.95092553042461903</v>
      </c>
      <c r="G141">
        <f>((consumption!B153*(Quarterly!I172/consumption!B152)+B141*(Quarterly!G172/B140))/(Quarterly!I172+Quarterly!G172))</f>
        <v>0.95086125959613232</v>
      </c>
      <c r="I141">
        <f t="shared" si="4"/>
        <v>257.68464767491525</v>
      </c>
      <c r="J141">
        <f>((Quarterly!I173+Quarterly!G173)/I141)*100</f>
        <v>312.97945270587036</v>
      </c>
      <c r="L141" s="14">
        <f>(Quarterly!K173+Quarterly!J173)/(consumption!S152*(Quarterly!K173/consumption!S153)+consumption!J152*(Quarterly!J173/consumption!J153))</f>
        <v>1.0016691271044265</v>
      </c>
      <c r="N141">
        <f>(consumption!S153*(Quarterly!K172/consumption!S152)+consumption!J153*(Quarterly!J172/consumption!J152))/(Quarterly!K172+Quarterly!J172)</f>
        <v>1.0016683815330145</v>
      </c>
      <c r="O141">
        <f t="shared" si="5"/>
        <v>462.36047019366436</v>
      </c>
      <c r="Q141" s="14">
        <f>100*(Quarterly!K173+Quarterly!J173)/O141</f>
        <v>379.70374051757693</v>
      </c>
      <c r="S141">
        <f t="shared" si="3"/>
        <v>82.427276665551361</v>
      </c>
    </row>
    <row r="142" spans="1:19">
      <c r="A142" s="1">
        <v>29952</v>
      </c>
      <c r="B142" s="24">
        <v>623.65700000000004</v>
      </c>
      <c r="C142" s="21">
        <v>3432.2</v>
      </c>
      <c r="F142">
        <f>((Quarterly!I174+Quarterly!G174)/(consumption!B153*(Quarterly!I174/consumption!B154)+B141*(Quarterly!G174/B142)))</f>
        <v>0.93409781574134354</v>
      </c>
      <c r="G142">
        <f>((consumption!B154*(Quarterly!I173/consumption!B153)+B142*(Quarterly!G173/B141))/(Quarterly!I173+Quarterly!G173))</f>
        <v>0.93412970845000076</v>
      </c>
      <c r="I142">
        <f t="shared" si="4"/>
        <v>240.70677563883919</v>
      </c>
      <c r="J142">
        <f>((Quarterly!I174+Quarterly!G174)/I142)*100</f>
        <v>315.903030972804</v>
      </c>
      <c r="L142" s="14">
        <f>(Quarterly!K174+Quarterly!J174)/(consumption!S153*(Quarterly!K174/consumption!S154)+consumption!J153*(Quarterly!J174/consumption!J154))</f>
        <v>1.0030378999453853</v>
      </c>
      <c r="N142">
        <f>(consumption!S154*(Quarterly!K173/consumption!S153)+consumption!J154*(Quarterly!J173/consumption!J153))/(Quarterly!K173+Quarterly!J173)</f>
        <v>1.0030280703652763</v>
      </c>
      <c r="O142">
        <f t="shared" si="5"/>
        <v>463.76280263060619</v>
      </c>
      <c r="Q142" s="14">
        <f>100*(Quarterly!K174+Quarterly!J174)/O142</f>
        <v>384.70096995275009</v>
      </c>
      <c r="S142">
        <f t="shared" si="3"/>
        <v>82.116515331792371</v>
      </c>
    </row>
    <row r="143" spans="1:19">
      <c r="A143" s="1">
        <v>30042</v>
      </c>
      <c r="B143" s="24">
        <v>622.94600000000003</v>
      </c>
      <c r="C143" s="21">
        <v>3444.3</v>
      </c>
      <c r="F143">
        <f>((Quarterly!I175+Quarterly!G175)/(consumption!B154*(Quarterly!I175/consumption!B155)+B142*(Quarterly!G175/B143)))</f>
        <v>1.0001733017738441</v>
      </c>
      <c r="G143">
        <f>((consumption!B155*(Quarterly!I174/consumption!B154)+B143*(Quarterly!G174/B142))/(Quarterly!I174+Quarterly!G174))</f>
        <v>1.000174705038078</v>
      </c>
      <c r="I143">
        <f t="shared" si="4"/>
        <v>240.74865943757902</v>
      </c>
      <c r="J143">
        <f>((Quarterly!I175+Quarterly!G175)/I143)*100</f>
        <v>318.75566900050399</v>
      </c>
      <c r="L143" s="14">
        <f>(Quarterly!K175+Quarterly!J175)/(consumption!S154*(Quarterly!K175/consumption!S155)+consumption!J154*(Quarterly!J175/consumption!J155))</f>
        <v>1.0036034673083341</v>
      </c>
      <c r="N143">
        <f>(consumption!S155*(Quarterly!K174/consumption!S154)+consumption!J155*(Quarterly!J174/consumption!J154))/(Quarterly!K174+Quarterly!J174)</f>
        <v>1.0035909202394968</v>
      </c>
      <c r="O143">
        <f t="shared" si="5"/>
        <v>465.43104728770908</v>
      </c>
      <c r="Q143" s="14">
        <f>100*(Quarterly!K175+Quarterly!J175)/O143</f>
        <v>388.43562554228049</v>
      </c>
      <c r="S143">
        <f t="shared" ref="S143:S206" si="6">100*J143/Q143</f>
        <v>82.061388822279383</v>
      </c>
    </row>
    <row r="144" spans="1:19">
      <c r="A144" s="1">
        <v>30133</v>
      </c>
      <c r="B144" s="24">
        <v>615.81299999999999</v>
      </c>
      <c r="C144" s="21">
        <v>3470.8</v>
      </c>
      <c r="F144">
        <f>((Quarterly!I176+Quarterly!G176)/(consumption!B155*(Quarterly!I176/consumption!B156)+B143*(Quarterly!G176/B144)))</f>
        <v>0.99446695054772527</v>
      </c>
      <c r="G144">
        <f>((consumption!B156*(Quarterly!I175/consumption!B155)+B144*(Quarterly!G175/B143))/(Quarterly!I175+Quarterly!G175))</f>
        <v>0.99448671608337358</v>
      </c>
      <c r="I144">
        <f t="shared" ref="I144:I207" si="7">I143*SQRT(F144*G144)</f>
        <v>239.41896445062511</v>
      </c>
      <c r="J144">
        <f>((Quarterly!I176+Quarterly!G176)/I144)*100</f>
        <v>320.69305861455348</v>
      </c>
      <c r="L144" s="14">
        <f>(Quarterly!K176+Quarterly!J176)/(consumption!S155*(Quarterly!K176/consumption!S156)+consumption!J155*(Quarterly!J176/consumption!J156))</f>
        <v>1.0076838390360747</v>
      </c>
      <c r="N144">
        <f>(consumption!S156*(Quarterly!K175/consumption!S155)+consumption!J156*(Quarterly!J175/consumption!J155))/(Quarterly!K175+Quarterly!J175)</f>
        <v>1.007677000494593</v>
      </c>
      <c r="O144">
        <f t="shared" ref="O144:O207" si="8">O143*SQRT(L144*N144)</f>
        <v>469.00575309999755</v>
      </c>
      <c r="Q144" s="14">
        <f>100*(Quarterly!K176+Quarterly!J176)/O144</f>
        <v>395.15506744857663</v>
      </c>
      <c r="S144">
        <f t="shared" si="6"/>
        <v>81.156256121221773</v>
      </c>
    </row>
    <row r="145" spans="1:19">
      <c r="A145" s="1">
        <v>30225</v>
      </c>
      <c r="B145" s="24">
        <v>561.54499999999996</v>
      </c>
      <c r="C145" s="21">
        <v>3533.9</v>
      </c>
      <c r="F145">
        <f>((Quarterly!I177+Quarterly!G177)/(consumption!B156*(Quarterly!I177/consumption!B157)+B144*(Quarterly!G177/B145)))</f>
        <v>0.95429179149437549</v>
      </c>
      <c r="G145">
        <f>((consumption!B157*(Quarterly!I176/consumption!B156)+B145*(Quarterly!G176/B144))/(Quarterly!I176+Quarterly!G176))</f>
        <v>0.9542738812787972</v>
      </c>
      <c r="I145">
        <f t="shared" si="7"/>
        <v>228.47340847062193</v>
      </c>
      <c r="J145">
        <f>((Quarterly!I177+Quarterly!G177)/I145)*100</f>
        <v>321.35030720409048</v>
      </c>
      <c r="L145" s="14">
        <f>(Quarterly!K177+Quarterly!J177)/(consumption!S156*(Quarterly!K177/consumption!S157)+consumption!J156*(Quarterly!J177/consumption!J157))</f>
        <v>1.0143270028138687</v>
      </c>
      <c r="N145">
        <f>(consumption!S157*(Quarterly!K176/consumption!S156)+consumption!J157*(Quarterly!J176/consumption!J156))/(Quarterly!K176+Quarterly!J176)</f>
        <v>1.0142936615501541</v>
      </c>
      <c r="O145">
        <f t="shared" si="8"/>
        <v>475.71738115788173</v>
      </c>
      <c r="Q145" s="14">
        <f>100*(Quarterly!K177+Quarterly!J177)/O145</f>
        <v>400.02742707616767</v>
      </c>
      <c r="S145">
        <f t="shared" si="6"/>
        <v>80.332068616610982</v>
      </c>
    </row>
    <row r="146" spans="1:19">
      <c r="A146" s="1">
        <v>30317</v>
      </c>
      <c r="B146" s="24">
        <v>581.32899999999995</v>
      </c>
      <c r="C146" s="21">
        <v>3568.5</v>
      </c>
      <c r="F146">
        <f>((Quarterly!I178+Quarterly!G178)/(consumption!B157*(Quarterly!I178/consumption!B158)+B145*(Quarterly!G178/B146)))</f>
        <v>1.0262570127516439</v>
      </c>
      <c r="G146">
        <f>((consumption!B158*(Quarterly!I177/consumption!B157)+B146*(Quarterly!G177/B145))/(Quarterly!I177+Quarterly!G177))</f>
        <v>1.0263382193665966</v>
      </c>
      <c r="I146">
        <f t="shared" si="7"/>
        <v>234.48171426279282</v>
      </c>
      <c r="J146">
        <f>((Quarterly!I178+Quarterly!G178)/I146)*100</f>
        <v>320.66466349581373</v>
      </c>
      <c r="L146" s="14">
        <f>(Quarterly!K178+Quarterly!J178)/(consumption!S157*(Quarterly!K178/consumption!S158)+consumption!J157*(Quarterly!J178/consumption!J158))</f>
        <v>1.0098566096968074</v>
      </c>
      <c r="N146">
        <f>(consumption!S158*(Quarterly!K177/consumption!S157)+consumption!J158*(Quarterly!J177/consumption!J157))/(Quarterly!K177+Quarterly!J177)</f>
        <v>1.00982376864053</v>
      </c>
      <c r="O146">
        <f t="shared" si="8"/>
        <v>480.39853011578919</v>
      </c>
      <c r="Q146" s="14">
        <f>100*(Quarterly!K178+Quarterly!J178)/O146</f>
        <v>403.5815845507887</v>
      </c>
      <c r="S146">
        <f t="shared" si="6"/>
        <v>79.454731278864813</v>
      </c>
    </row>
    <row r="147" spans="1:19">
      <c r="A147" s="1">
        <v>30407</v>
      </c>
      <c r="B147" s="24">
        <v>637.71500000000003</v>
      </c>
      <c r="C147" s="21">
        <v>3639.5</v>
      </c>
      <c r="F147">
        <f>((Quarterly!I179+Quarterly!G179)/(consumption!B158*(Quarterly!I179/consumption!B159)+B146*(Quarterly!G179/B147)))</f>
        <v>1.0895067477636442</v>
      </c>
      <c r="G147">
        <f>((consumption!B159*(Quarterly!I178/consumption!B158)+B147*(Quarterly!G178/B146))/(Quarterly!I178+Quarterly!G178))</f>
        <v>1.0895485715699009</v>
      </c>
      <c r="I147">
        <f t="shared" si="7"/>
        <v>255.47431332833619</v>
      </c>
      <c r="J147">
        <f>((Quarterly!I179+Quarterly!G179)/I147)*100</f>
        <v>320.07131728702996</v>
      </c>
      <c r="L147" s="14">
        <f>(Quarterly!K179+Quarterly!J179)/(consumption!S158*(Quarterly!K179/consumption!S159)+consumption!J158*(Quarterly!J179/consumption!J159))</f>
        <v>1.0125810090838097</v>
      </c>
      <c r="N147">
        <f>(consumption!S159*(Quarterly!K178/consumption!S158)+consumption!J159*(Quarterly!J178/consumption!J158))/(Quarterly!K178+Quarterly!J178)</f>
        <v>1.0125845855143896</v>
      </c>
      <c r="O147">
        <f t="shared" si="8"/>
        <v>486.443287442263</v>
      </c>
      <c r="Q147" s="14">
        <f>100*(Quarterly!K179+Quarterly!J179)/O147</f>
        <v>407.59119329719005</v>
      </c>
      <c r="S147">
        <f t="shared" si="6"/>
        <v>78.527535076954905</v>
      </c>
    </row>
    <row r="148" spans="1:19">
      <c r="A148" s="1">
        <v>30498</v>
      </c>
      <c r="B148" s="24">
        <v>680.14700000000005</v>
      </c>
      <c r="C148" s="21">
        <v>3704.1</v>
      </c>
      <c r="F148">
        <f>((Quarterly!I180+Quarterly!G180)/(consumption!B159*(Quarterly!I180/consumption!B160)+B147*(Quarterly!G180/B148)))</f>
        <v>1.0573933372741755</v>
      </c>
      <c r="G148">
        <f>((consumption!B160*(Quarterly!I179/consumption!B159)+B148*(Quarterly!G179/B147))/(Quarterly!I179+Quarterly!G179))</f>
        <v>1.0574312612841987</v>
      </c>
      <c r="I148">
        <f t="shared" si="7"/>
        <v>270.14168101985229</v>
      </c>
      <c r="J148">
        <f>((Quarterly!I180+Quarterly!G180)/I148)*100</f>
        <v>320.42445161818193</v>
      </c>
      <c r="L148" s="14">
        <f>(Quarterly!K180+Quarterly!J180)/(consumption!S159*(Quarterly!K180/consumption!S160)+consumption!J159*(Quarterly!J180/consumption!J160))</f>
        <v>1.0147868089793257</v>
      </c>
      <c r="N148">
        <f>(consumption!S160*(Quarterly!K179/consumption!S159)+consumption!J160*(Quarterly!J179/consumption!J159))/(Quarterly!K179+Quarterly!J179)</f>
        <v>1.014787056437414</v>
      </c>
      <c r="O148">
        <f t="shared" si="8"/>
        <v>493.63629160010629</v>
      </c>
      <c r="Q148" s="14">
        <f>100*(Quarterly!K180+Quarterly!J180)/O148</f>
        <v>413.4015336241053</v>
      </c>
      <c r="S148">
        <f t="shared" si="6"/>
        <v>77.509255664623424</v>
      </c>
    </row>
    <row r="149" spans="1:19">
      <c r="A149" s="1">
        <v>30590</v>
      </c>
      <c r="B149" s="24">
        <v>750.65899999999999</v>
      </c>
      <c r="C149" s="21">
        <v>3762.5</v>
      </c>
      <c r="F149">
        <f>((Quarterly!I181+Quarterly!G181)/(consumption!B160*(Quarterly!I181/consumption!B161)+B148*(Quarterly!G181/B149)))</f>
        <v>1.0860625213580128</v>
      </c>
      <c r="G149">
        <f>((consumption!B161*(Quarterly!I180/consumption!B160)+B149*(Quarterly!G180/B148))/(Quarterly!I180+Quarterly!G180))</f>
        <v>1.0860819553078236</v>
      </c>
      <c r="I149">
        <f t="shared" si="7"/>
        <v>293.39338016050556</v>
      </c>
      <c r="J149">
        <f>((Quarterly!I181+Quarterly!G181)/I149)*100</f>
        <v>322.16132466346488</v>
      </c>
      <c r="L149" s="14">
        <f>(Quarterly!K181+Quarterly!J181)/(consumption!S160*(Quarterly!K181/consumption!S161)+consumption!J160*(Quarterly!J181/consumption!J161))</f>
        <v>1.0108444607352389</v>
      </c>
      <c r="N149">
        <f>(consumption!S161*(Quarterly!K180/consumption!S160)+consumption!J161*(Quarterly!J180/consumption!J160))/(Quarterly!K180+Quarterly!J180)</f>
        <v>1.0108412993655025</v>
      </c>
      <c r="O149">
        <f t="shared" si="8"/>
        <v>498.98873069782593</v>
      </c>
      <c r="Q149" s="14">
        <f>100*(Quarterly!K181+Quarterly!J181)/O149</f>
        <v>416.22182470844507</v>
      </c>
      <c r="S149">
        <f t="shared" si="6"/>
        <v>77.40135320610166</v>
      </c>
    </row>
    <row r="150" spans="1:19">
      <c r="A150" s="1">
        <v>30682</v>
      </c>
      <c r="B150" s="24">
        <v>830.10900000000004</v>
      </c>
      <c r="C150" s="21">
        <v>3794.9</v>
      </c>
      <c r="F150">
        <f>((Quarterly!I182+Quarterly!G182)/(consumption!B161*(Quarterly!I182/consumption!B162)+B149*(Quarterly!G182/B150)))</f>
        <v>1.0843277371234912</v>
      </c>
      <c r="G150">
        <f>((consumption!B162*(Quarterly!I181/consumption!B161)+B150*(Quarterly!G181/B149))/(Quarterly!I181+Quarterly!G181))</f>
        <v>1.0843001178206604</v>
      </c>
      <c r="I150">
        <f t="shared" si="7"/>
        <v>318.13052831034491</v>
      </c>
      <c r="J150">
        <f>((Quarterly!I182+Quarterly!G182)/I150)*100</f>
        <v>322.50913027721418</v>
      </c>
      <c r="L150" s="14">
        <f>(Quarterly!K182+Quarterly!J182)/(consumption!S161*(Quarterly!K182/consumption!S162)+consumption!J161*(Quarterly!J182/consumption!J162))</f>
        <v>1.0042289581720905</v>
      </c>
      <c r="N150">
        <f>(consumption!S162*(Quarterly!K181/consumption!S161)+consumption!J162*(Quarterly!J181/consumption!J161))/(Quarterly!K181+Quarterly!J181)</f>
        <v>1.0042297587776983</v>
      </c>
      <c r="O150">
        <f t="shared" si="8"/>
        <v>501.09913291483974</v>
      </c>
      <c r="Q150" s="14">
        <f>100*(Quarterly!K182+Quarterly!J182)/O150</f>
        <v>421.33379631267678</v>
      </c>
      <c r="S150">
        <f t="shared" si="6"/>
        <v>76.544804404410115</v>
      </c>
    </row>
    <row r="151" spans="1:19">
      <c r="A151" s="1">
        <v>30773</v>
      </c>
      <c r="B151" s="24">
        <v>857.96299999999997</v>
      </c>
      <c r="C151" s="21">
        <v>3849.3</v>
      </c>
      <c r="F151">
        <f>((Quarterly!I183+Quarterly!G183)/(consumption!B162*(Quarterly!I183/consumption!B163)+B150*(Quarterly!G183/B151)))</f>
        <v>1.0302314689468057</v>
      </c>
      <c r="G151">
        <f>((consumption!B163*(Quarterly!I182/consumption!B162)+B151*(Quarterly!G182/B150))/(Quarterly!I182+Quarterly!G182))</f>
        <v>1.0302419555731968</v>
      </c>
      <c r="I151">
        <f t="shared" si="7"/>
        <v>327.74974955174224</v>
      </c>
      <c r="J151">
        <f>((Quarterly!I183+Quarterly!G183)/I151)*100</f>
        <v>323.66157455523251</v>
      </c>
      <c r="L151" s="14">
        <f>(Quarterly!K183+Quarterly!J183)/(consumption!S162*(Quarterly!K183/consumption!S163)+consumption!J162*(Quarterly!J183/consumption!J163))</f>
        <v>1.0130635166074811</v>
      </c>
      <c r="N151">
        <f>(consumption!S163*(Quarterly!K182/consumption!S162)+consumption!J163*(Quarterly!J182/consumption!J162))/(Quarterly!K182+Quarterly!J182)</f>
        <v>1.0130898380861237</v>
      </c>
      <c r="O151">
        <f t="shared" si="8"/>
        <v>507.6518445518933</v>
      </c>
      <c r="Q151" s="14">
        <f>100*(Quarterly!K183+Quarterly!J183)/O151</f>
        <v>425.62634671548568</v>
      </c>
      <c r="S151">
        <f t="shared" si="6"/>
        <v>76.043594822758337</v>
      </c>
    </row>
    <row r="152" spans="1:19">
      <c r="A152" s="1">
        <v>30864</v>
      </c>
      <c r="B152" s="24">
        <v>878.26800000000003</v>
      </c>
      <c r="C152" s="21">
        <v>3879.1</v>
      </c>
      <c r="F152">
        <f>((Quarterly!I184+Quarterly!G184)/(consumption!B163*(Quarterly!I184/consumption!B164)+B151*(Quarterly!G184/B152)))</f>
        <v>1.016397569711897</v>
      </c>
      <c r="G152">
        <f>((consumption!B164*(Quarterly!I183/consumption!B163)+B152*(Quarterly!G183/B151))/(Quarterly!I183+Quarterly!G183))</f>
        <v>1.0164001321062008</v>
      </c>
      <c r="I152">
        <f t="shared" si="7"/>
        <v>333.12446882985478</v>
      </c>
      <c r="J152">
        <f>((Quarterly!I184+Quarterly!G184)/I152)*100</f>
        <v>324.14310596665115</v>
      </c>
      <c r="L152" s="14">
        <f>(Quarterly!K184+Quarterly!J184)/(consumption!S163*(Quarterly!K184/consumption!S164)+consumption!J163*(Quarterly!J184/consumption!J164))</f>
        <v>1.0089183299307556</v>
      </c>
      <c r="N152">
        <f>(consumption!S164*(Quarterly!K183/consumption!S163)+consumption!J164*(Quarterly!J183/consumption!J163))/(Quarterly!K183+Quarterly!J183)</f>
        <v>1.0088984419265405</v>
      </c>
      <c r="O152">
        <f t="shared" si="8"/>
        <v>512.17420307567409</v>
      </c>
      <c r="Q152" s="14">
        <f>100*(Quarterly!K184+Quarterly!J184)/O152</f>
        <v>429.268008188838</v>
      </c>
      <c r="S152">
        <f t="shared" si="6"/>
        <v>75.510659956764897</v>
      </c>
    </row>
    <row r="153" spans="1:19">
      <c r="A153" s="1">
        <v>30956</v>
      </c>
      <c r="B153" s="24">
        <v>864.34900000000005</v>
      </c>
      <c r="C153" s="21">
        <v>3930.2</v>
      </c>
      <c r="F153">
        <f>((Quarterly!I185+Quarterly!G185)/(consumption!B164*(Quarterly!I185/consumption!B165)+B152*(Quarterly!G185/B153)))</f>
        <v>0.99876888498472238</v>
      </c>
      <c r="G153">
        <f>((consumption!B165*(Quarterly!I184/consumption!B164)+B153*(Quarterly!G184/B152))/(Quarterly!I184+Quarterly!G184))</f>
        <v>0.9987831837289981</v>
      </c>
      <c r="I153">
        <f t="shared" si="7"/>
        <v>332.71673591659385</v>
      </c>
      <c r="J153">
        <f>((Quarterly!I185+Quarterly!G185)/I153)*100</f>
        <v>325.20155531678398</v>
      </c>
      <c r="L153" s="14">
        <f>(Quarterly!K185+Quarterly!J185)/(consumption!S164*(Quarterly!K185/consumption!S165)+consumption!J164*(Quarterly!J185/consumption!J165))</f>
        <v>1.0103290444858191</v>
      </c>
      <c r="N153">
        <f>(consumption!S165*(Quarterly!K184/consumption!S164)+consumption!J165*(Quarterly!J184/consumption!J164))/(Quarterly!K184+Quarterly!J184)</f>
        <v>1.0103211680259707</v>
      </c>
      <c r="O153">
        <f t="shared" si="8"/>
        <v>517.46245614002748</v>
      </c>
      <c r="Q153" s="14">
        <f>100*(Quarterly!K185+Quarterly!J185)/O153</f>
        <v>432.24391904380775</v>
      </c>
      <c r="S153">
        <f t="shared" si="6"/>
        <v>75.235657689801982</v>
      </c>
    </row>
    <row r="154" spans="1:19">
      <c r="A154" s="1">
        <v>31048</v>
      </c>
      <c r="B154" s="24">
        <v>835.15899999999999</v>
      </c>
      <c r="C154" s="21">
        <v>3996.2</v>
      </c>
      <c r="F154">
        <f>((Quarterly!I186+Quarterly!G186)/(consumption!B165*(Quarterly!I186/consumption!B166)+B153*(Quarterly!G186/B154)))</f>
        <v>0.98809312272189898</v>
      </c>
      <c r="G154">
        <f>((consumption!B166*(Quarterly!I185/consumption!B165)+B154*(Quarterly!G185/B153))/(Quarterly!I185+Quarterly!G185))</f>
        <v>0.98803300310102704</v>
      </c>
      <c r="I154">
        <f t="shared" si="7"/>
        <v>328.74511701951792</v>
      </c>
      <c r="J154">
        <f>((Quarterly!I186+Quarterly!G186)/I154)*100</f>
        <v>325.99723753048846</v>
      </c>
      <c r="L154" s="14">
        <f>(Quarterly!K186+Quarterly!J186)/(consumption!S165*(Quarterly!K186/consumption!S166)+consumption!J165*(Quarterly!J186/consumption!J166))</f>
        <v>1.0139029955626684</v>
      </c>
      <c r="N154">
        <f>(consumption!S166*(Quarterly!K185/consumption!S165)+consumption!J166*(Quarterly!J185/consumption!J165))/(Quarterly!K185+Quarterly!J185)</f>
        <v>1.0138802881389046</v>
      </c>
      <c r="O154">
        <f t="shared" si="8"/>
        <v>524.65085921905791</v>
      </c>
      <c r="Q154" s="14">
        <f>100*(Quarterly!K186+Quarterly!J186)/O154</f>
        <v>437.26222109209249</v>
      </c>
      <c r="S154">
        <f t="shared" si="6"/>
        <v>74.554174087184549</v>
      </c>
    </row>
    <row r="155" spans="1:19">
      <c r="A155" s="1">
        <v>31138</v>
      </c>
      <c r="B155" s="24">
        <v>849.78899999999999</v>
      </c>
      <c r="C155" s="21">
        <v>4032.6</v>
      </c>
      <c r="F155">
        <f>((Quarterly!I187+Quarterly!G187)/(consumption!B166*(Quarterly!I187/consumption!B167)+B154*(Quarterly!G187/B155)))</f>
        <v>1.015550899515469</v>
      </c>
      <c r="G155">
        <f>((consumption!B167*(Quarterly!I186/consumption!B166)+B155*(Quarterly!G186/B154))/(Quarterly!I186+Quarterly!G186))</f>
        <v>1.0155492086554618</v>
      </c>
      <c r="I155">
        <f t="shared" si="7"/>
        <v>333.85712136938838</v>
      </c>
      <c r="J155">
        <f>((Quarterly!I187+Quarterly!G187)/I155)*100</f>
        <v>327.05607582109741</v>
      </c>
      <c r="L155" s="14">
        <f>(Quarterly!K187+Quarterly!J187)/(consumption!S166*(Quarterly!K187/consumption!S167)+consumption!J166*(Quarterly!J187/consumption!J167))</f>
        <v>1.008736986282522</v>
      </c>
      <c r="N155">
        <f>(consumption!S167*(Quarterly!K186/consumption!S166)+consumption!J167*(Quarterly!J186/consumption!J166))/(Quarterly!K186+Quarterly!J186)</f>
        <v>1.008736305219627</v>
      </c>
      <c r="O155">
        <f t="shared" si="8"/>
        <v>529.23454791902145</v>
      </c>
      <c r="Q155" s="14">
        <f>100*(Quarterly!K187+Quarterly!J187)/O155</f>
        <v>440.90092175105605</v>
      </c>
      <c r="S155">
        <f t="shared" si="6"/>
        <v>74.179041069404164</v>
      </c>
    </row>
    <row r="156" spans="1:19">
      <c r="A156" s="1">
        <v>31229</v>
      </c>
      <c r="B156" s="24">
        <v>840.50400000000002</v>
      </c>
      <c r="C156" s="21">
        <v>4109.1000000000004</v>
      </c>
      <c r="F156">
        <f>((Quarterly!I188+Quarterly!G188)/(consumption!B167*(Quarterly!I188/consumption!B168)+B155*(Quarterly!G188/B156)))</f>
        <v>1.0140515503799556</v>
      </c>
      <c r="G156">
        <f>((consumption!B168*(Quarterly!I187/consumption!B167)+B156*(Quarterly!G187/B155))/(Quarterly!I187+Quarterly!G187))</f>
        <v>1.0140721606242</v>
      </c>
      <c r="I156">
        <f t="shared" si="7"/>
        <v>338.55177195094308</v>
      </c>
      <c r="J156">
        <f>((Quarterly!I188+Quarterly!G188)/I156)*100</f>
        <v>326.89239628625052</v>
      </c>
      <c r="L156" s="14">
        <f>(Quarterly!K188+Quarterly!J188)/(consumption!S167*(Quarterly!K188/consumption!S168)+consumption!J167*(Quarterly!J188/consumption!J168))</f>
        <v>1.0118555731494221</v>
      </c>
      <c r="N156">
        <f>(consumption!S168*(Quarterly!K187/consumption!S167)+consumption!J168*(Quarterly!J187/consumption!J167))/(Quarterly!K187+Quarterly!J187)</f>
        <v>1.0118388510814371</v>
      </c>
      <c r="O156">
        <f t="shared" si="8"/>
        <v>535.50450184874967</v>
      </c>
      <c r="Q156" s="14">
        <f>100*(Quarterly!K188+Quarterly!J188)/O156</f>
        <v>444.29131627953927</v>
      </c>
      <c r="S156">
        <f t="shared" si="6"/>
        <v>73.576138967473383</v>
      </c>
    </row>
    <row r="157" spans="1:19">
      <c r="A157" s="1">
        <v>31321</v>
      </c>
      <c r="B157" s="24">
        <v>873.495</v>
      </c>
      <c r="C157" s="21">
        <v>4118.3999999999996</v>
      </c>
      <c r="F157">
        <f>((Quarterly!I189+Quarterly!G189)/(consumption!B168*(Quarterly!I189/consumption!B169)+B156*(Quarterly!G189/B157)))</f>
        <v>1.013161239358084</v>
      </c>
      <c r="G157">
        <f>((consumption!B169*(Quarterly!I188/consumption!B168)+B157*(Quarterly!G188/B156))/(Quarterly!I188+Quarterly!G188))</f>
        <v>1.0130524808216073</v>
      </c>
      <c r="I157">
        <f t="shared" si="7"/>
        <v>342.98912216498286</v>
      </c>
      <c r="J157">
        <f>((Quarterly!I189+Quarterly!G189)/I157)*100</f>
        <v>328.99002536215215</v>
      </c>
      <c r="L157" s="14">
        <f>(Quarterly!K189+Quarterly!J189)/(consumption!S168*(Quarterly!K189/consumption!S169)+consumption!J168*(Quarterly!J189/consumption!J169))</f>
        <v>1.0085622001818371</v>
      </c>
      <c r="N157">
        <f>(consumption!S169*(Quarterly!K188/consumption!S168)+consumption!J169*(Quarterly!J188/consumption!J168))/(Quarterly!K188+Quarterly!J188)</f>
        <v>1.0085618289999241</v>
      </c>
      <c r="O157">
        <f t="shared" si="8"/>
        <v>540.08949920705174</v>
      </c>
      <c r="Q157" s="14">
        <f>100*(Quarterly!K189+Quarterly!J189)/O157</f>
        <v>448.1479465076772</v>
      </c>
      <c r="S157">
        <f t="shared" si="6"/>
        <v>73.411030425532971</v>
      </c>
    </row>
    <row r="158" spans="1:19">
      <c r="A158" s="1">
        <v>31413</v>
      </c>
      <c r="B158" s="24">
        <v>871.56899999999996</v>
      </c>
      <c r="C158" s="21">
        <v>4152.7</v>
      </c>
      <c r="F158">
        <f>((Quarterly!I190+Quarterly!G190)/(consumption!B169*(Quarterly!I190/consumption!B170)+B157*(Quarterly!G190/B158)))</f>
        <v>1.0052635998332597</v>
      </c>
      <c r="G158">
        <f>((consumption!B170*(Quarterly!I189/consumption!B169)+B158*(Quarterly!G189/B157))/(Quarterly!I189+Quarterly!G189))</f>
        <v>1.0052859750641729</v>
      </c>
      <c r="I158">
        <f t="shared" si="7"/>
        <v>344.79831686027285</v>
      </c>
      <c r="J158">
        <f>((Quarterly!I190+Quarterly!G190)/I158)*100</f>
        <v>329.93200499322757</v>
      </c>
      <c r="L158" s="14">
        <f>(Quarterly!K190+Quarterly!J190)/(consumption!S169*(Quarterly!K190/consumption!S170)+consumption!J169*(Quarterly!J190/consumption!J170))</f>
        <v>1.0063874543024593</v>
      </c>
      <c r="N158">
        <f>(consumption!S170*(Quarterly!K189/consumption!S169)+consumption!J170*(Quarterly!J189/consumption!J169))/(Quarterly!K189+Quarterly!J189)</f>
        <v>1.0064324053678235</v>
      </c>
      <c r="O158">
        <f t="shared" si="8"/>
        <v>543.55143486612144</v>
      </c>
      <c r="Q158" s="14">
        <f>100*(Quarterly!K190+Quarterly!J190)/O158</f>
        <v>451.91675385881734</v>
      </c>
      <c r="S158">
        <f t="shared" si="6"/>
        <v>73.007252370267551</v>
      </c>
    </row>
    <row r="159" spans="1:19">
      <c r="A159" s="1">
        <v>31503</v>
      </c>
      <c r="B159" s="24">
        <v>852.18399999999997</v>
      </c>
      <c r="C159" s="21">
        <v>4196.7</v>
      </c>
      <c r="F159">
        <f>((Quarterly!I191+Quarterly!G191)/(consumption!B170*(Quarterly!I191/consumption!B171)+B158*(Quarterly!G191/B159)))</f>
        <v>0.99650876832363389</v>
      </c>
      <c r="G159">
        <f>((consumption!B171*(Quarterly!I190/consumption!B170)+B159*(Quarterly!G190/B158))/(Quarterly!I190+Quarterly!G190))</f>
        <v>0.99654984820802373</v>
      </c>
      <c r="I159">
        <f t="shared" si="7"/>
        <v>343.60162811900312</v>
      </c>
      <c r="J159">
        <f>((Quarterly!I191+Quarterly!G191)/I159)*100</f>
        <v>332.30343122953667</v>
      </c>
      <c r="L159" s="14">
        <f>(Quarterly!K191+Quarterly!J191)/(consumption!S170*(Quarterly!K191/consumption!S171)+consumption!J170*(Quarterly!J191/consumption!J171))</f>
        <v>1.0068448949371267</v>
      </c>
      <c r="N159">
        <f>(consumption!S171*(Quarterly!K190/consumption!S170)+consumption!J171*(Quarterly!J190/consumption!J170))/(Quarterly!K190+Quarterly!J190)</f>
        <v>1.0068909929669296</v>
      </c>
      <c r="O159">
        <f t="shared" si="8"/>
        <v>547.28451551242858</v>
      </c>
      <c r="Q159" s="14">
        <f>100*(Quarterly!K191+Quarterly!J191)/O159</f>
        <v>451.88561523331407</v>
      </c>
      <c r="S159">
        <f t="shared" si="6"/>
        <v>73.537067794902995</v>
      </c>
    </row>
    <row r="160" spans="1:19">
      <c r="A160" s="1">
        <v>31594</v>
      </c>
      <c r="B160" s="24">
        <v>825.423</v>
      </c>
      <c r="C160" s="21">
        <v>4269.5</v>
      </c>
      <c r="F160">
        <f>((Quarterly!I192+Quarterly!G192)/(consumption!B171*(Quarterly!I192/consumption!B172)+B159*(Quarterly!G192/B160)))</f>
        <v>1.0097099402959748</v>
      </c>
      <c r="G160">
        <f>((consumption!B172*(Quarterly!I191/consumption!B171)+B160*(Quarterly!G191/B159))/(Quarterly!I191+Quarterly!G191))</f>
        <v>1.0096112890115985</v>
      </c>
      <c r="I160">
        <f t="shared" si="7"/>
        <v>346.92103062867932</v>
      </c>
      <c r="J160">
        <f>((Quarterly!I192+Quarterly!G192)/I160)*100</f>
        <v>334.16826817882821</v>
      </c>
      <c r="L160" s="14">
        <f>(Quarterly!K192+Quarterly!J192)/(consumption!S171*(Quarterly!K192/consumption!S172)+consumption!J171*(Quarterly!J192/consumption!J172))</f>
        <v>1.0060775676725322</v>
      </c>
      <c r="N160">
        <f>(consumption!S172*(Quarterly!K191/consumption!S171)+consumption!J172*(Quarterly!J191/consumption!J171))/(Quarterly!K191+Quarterly!J191)</f>
        <v>1.0060703310347956</v>
      </c>
      <c r="O160">
        <f t="shared" si="8"/>
        <v>550.60869393813459</v>
      </c>
      <c r="Q160" s="14">
        <f>100*(Quarterly!K192+Quarterly!J192)/O160</f>
        <v>455.2597929522791</v>
      </c>
      <c r="S160">
        <f t="shared" si="6"/>
        <v>73.401665016760262</v>
      </c>
    </row>
    <row r="161" spans="1:19">
      <c r="A161" s="1">
        <v>31686</v>
      </c>
      <c r="B161" s="24">
        <v>826.62</v>
      </c>
      <c r="C161" s="21">
        <v>4296.7</v>
      </c>
      <c r="F161">
        <f>((Quarterly!I193+Quarterly!G193)/(consumption!B172*(Quarterly!I193/consumption!B173)+B160*(Quarterly!G193/B161)))</f>
        <v>0.99516118340637749</v>
      </c>
      <c r="G161">
        <f>((consumption!B173*(Quarterly!I192/consumption!B172)+B161*(Quarterly!G192/B160))/(Quarterly!I192+Quarterly!G192))</f>
        <v>0.99516653113224285</v>
      </c>
      <c r="I161">
        <f t="shared" si="7"/>
        <v>345.24327100703482</v>
      </c>
      <c r="J161">
        <f>((Quarterly!I193+Quarterly!G193)/I161)*100</f>
        <v>335.76324213901324</v>
      </c>
      <c r="L161" s="14">
        <f>(Quarterly!K193+Quarterly!J193)/(consumption!S172*(Quarterly!K193/consumption!S173)+consumption!J172*(Quarterly!J193/consumption!J173))</f>
        <v>1.0100707781595233</v>
      </c>
      <c r="N161">
        <f>(consumption!S173*(Quarterly!K192/consumption!S172)+consumption!J173*(Quarterly!J192/consumption!J172))/(Quarterly!K192+Quarterly!J192)</f>
        <v>1.0100693286318245</v>
      </c>
      <c r="O161">
        <f t="shared" si="8"/>
        <v>556.15335288607071</v>
      </c>
      <c r="Q161" s="14">
        <f>100*(Quarterly!K193+Quarterly!J193)/O161</f>
        <v>458.6324952935268</v>
      </c>
      <c r="S161">
        <f t="shared" si="6"/>
        <v>73.209649465444727</v>
      </c>
    </row>
    <row r="162" spans="1:19">
      <c r="A162" s="1">
        <v>31778</v>
      </c>
      <c r="B162" s="24">
        <v>852.04499999999996</v>
      </c>
      <c r="C162" s="21">
        <v>4298.6000000000004</v>
      </c>
      <c r="F162">
        <f>((Quarterly!I194+Quarterly!G194)/(consumption!B173*(Quarterly!I194/consumption!B174)+B161*(Quarterly!G194/B162)))</f>
        <v>0.99631131883175772</v>
      </c>
      <c r="G162">
        <f>((consumption!B174*(Quarterly!I193/consumption!B173)+B162*(Quarterly!G193/B161))/(Quarterly!I193+Quarterly!G193))</f>
        <v>0.99633178407143586</v>
      </c>
      <c r="I162">
        <f t="shared" si="7"/>
        <v>343.97331137981172</v>
      </c>
      <c r="J162">
        <f>((Quarterly!I194+Quarterly!G194)/I162)*100</f>
        <v>338.36927502635052</v>
      </c>
      <c r="L162" s="14">
        <f>(Quarterly!K194+Quarterly!J194)/(consumption!S173*(Quarterly!K194/consumption!S174)+consumption!J173*(Quarterly!J194/consumption!J174))</f>
        <v>1.0110755280188362</v>
      </c>
      <c r="N162">
        <f>(consumption!S174*(Quarterly!K193/consumption!S173)+consumption!J174*(Quarterly!J193/consumption!J173))/(Quarterly!K193+Quarterly!J193)</f>
        <v>1.0111109711848469</v>
      </c>
      <c r="O162">
        <f t="shared" si="8"/>
        <v>562.32290076016398</v>
      </c>
      <c r="Q162" s="14">
        <f>100*(Quarterly!K194+Quarterly!J194)/O162</f>
        <v>463.98608281344133</v>
      </c>
      <c r="S162">
        <f t="shared" si="6"/>
        <v>72.92660007701167</v>
      </c>
    </row>
    <row r="163" spans="1:19">
      <c r="A163" s="1">
        <v>31868</v>
      </c>
      <c r="B163" s="24">
        <v>853.22500000000002</v>
      </c>
      <c r="C163" s="21">
        <v>4357.3</v>
      </c>
      <c r="F163">
        <f>((Quarterly!I195+Quarterly!G195)/(consumption!B174*(Quarterly!I195/consumption!B175)+B162*(Quarterly!G195/B163)))</f>
        <v>1.0155669986566676</v>
      </c>
      <c r="G163">
        <f>((consumption!B175*(Quarterly!I194/consumption!B174)+B163*(Quarterly!G194/B162))/(Quarterly!I194+Quarterly!G194))</f>
        <v>1.0155143770556991</v>
      </c>
      <c r="I163">
        <f t="shared" si="7"/>
        <v>349.31889312558587</v>
      </c>
      <c r="J163">
        <f>((Quarterly!I195+Quarterly!G195)/I163)*100</f>
        <v>339.7182412270389</v>
      </c>
      <c r="L163" s="14">
        <f>(Quarterly!K195+Quarterly!J195)/(consumption!S174*(Quarterly!K195/consumption!S175)+consumption!J174*(Quarterly!J195/consumption!J175))</f>
        <v>1.0092537205297314</v>
      </c>
      <c r="N163">
        <f>(consumption!S175*(Quarterly!K194/consumption!S174)+consumption!J175*(Quarterly!J194/consumption!J174))/(Quarterly!K194+Quarterly!J194)</f>
        <v>1.0092539815430372</v>
      </c>
      <c r="O163">
        <f t="shared" si="8"/>
        <v>567.52655311814124</v>
      </c>
      <c r="Q163" s="14">
        <f>100*(Quarterly!K195+Quarterly!J195)/O163</f>
        <v>468.0485847588248</v>
      </c>
      <c r="S163">
        <f t="shared" si="6"/>
        <v>72.581832803124115</v>
      </c>
    </row>
    <row r="164" spans="1:19">
      <c r="A164" s="1">
        <v>31959</v>
      </c>
      <c r="B164" s="24">
        <v>854.05799999999999</v>
      </c>
      <c r="C164" s="21">
        <v>4406.3</v>
      </c>
      <c r="F164">
        <f>((Quarterly!I196+Quarterly!G196)/(consumption!B175*(Quarterly!I196/consumption!B176)+B163*(Quarterly!G196/B164)))</f>
        <v>1.0154586784194837</v>
      </c>
      <c r="G164">
        <f>((consumption!B176*(Quarterly!I195/consumption!B175)+B164*(Quarterly!G195/B163))/(Quarterly!I195+Quarterly!G195))</f>
        <v>1.0154029517765162</v>
      </c>
      <c r="I164">
        <f t="shared" si="7"/>
        <v>354.70916824210599</v>
      </c>
      <c r="J164">
        <f>((Quarterly!I196+Quarterly!G196)/I164)*100</f>
        <v>340.95538212153758</v>
      </c>
      <c r="L164" s="14">
        <f>(Quarterly!K196+Quarterly!J196)/(consumption!S175*(Quarterly!K196/consumption!S176)+consumption!J175*(Quarterly!J196/consumption!J176))</f>
        <v>1.0064143522215945</v>
      </c>
      <c r="N164">
        <f>(consumption!S176*(Quarterly!K195/consumption!S175)+consumption!J176*(Quarterly!J195/consumption!J175))/(Quarterly!K195+Quarterly!J195)</f>
        <v>1.0064112399969301</v>
      </c>
      <c r="O164">
        <f t="shared" si="8"/>
        <v>571.1659851891975</v>
      </c>
      <c r="Q164" s="14">
        <f>100*(Quarterly!K196+Quarterly!J196)/O164</f>
        <v>473.01486258938684</v>
      </c>
      <c r="S164">
        <f t="shared" si="6"/>
        <v>72.081325363662614</v>
      </c>
    </row>
    <row r="165" spans="1:19">
      <c r="A165" s="1">
        <v>32051</v>
      </c>
      <c r="B165" s="24">
        <v>920.64800000000002</v>
      </c>
      <c r="C165" s="21">
        <v>4417.1000000000004</v>
      </c>
      <c r="F165">
        <f>((Quarterly!I197+Quarterly!G197)/(consumption!B176*(Quarterly!I197/consumption!B177)+B164*(Quarterly!G197/B165)))</f>
        <v>1.0392535966194452</v>
      </c>
      <c r="G165">
        <f>((consumption!B177*(Quarterly!I196/consumption!B176)+B165*(Quarterly!G196/B164))/(Quarterly!I196+Quarterly!G196))</f>
        <v>1.0390949886068082</v>
      </c>
      <c r="I165">
        <f t="shared" si="7"/>
        <v>368.60464791802377</v>
      </c>
      <c r="J165">
        <f>((Quarterly!I197+Quarterly!G197)/I165)*100</f>
        <v>343.59306296150248</v>
      </c>
      <c r="L165" s="14">
        <f>(Quarterly!K197+Quarterly!J197)/(consumption!S176*(Quarterly!K197/consumption!S177)+consumption!J176*(Quarterly!J197/consumption!J177))</f>
        <v>1.0075545110502577</v>
      </c>
      <c r="N165">
        <f>(consumption!S177*(Quarterly!K196/consumption!S176)+consumption!J177*(Quarterly!J196/consumption!J176))/(Quarterly!K196+Quarterly!J196)</f>
        <v>1.0075507638045498</v>
      </c>
      <c r="O165">
        <f t="shared" si="8"/>
        <v>575.47979478520233</v>
      </c>
      <c r="Q165" s="14">
        <f>100*(Quarterly!K197+Quarterly!J197)/O165</f>
        <v>477.39295539045452</v>
      </c>
      <c r="S165">
        <f t="shared" si="6"/>
        <v>71.972797059915024</v>
      </c>
    </row>
    <row r="166" spans="1:19">
      <c r="A166" s="1">
        <v>32143</v>
      </c>
      <c r="B166" s="24">
        <v>868.75699999999995</v>
      </c>
      <c r="C166" s="21">
        <v>4490.6000000000004</v>
      </c>
      <c r="F166">
        <f>((Quarterly!I198+Quarterly!G198)/(consumption!B177*(Quarterly!I198/consumption!B178)+B165*(Quarterly!G198/B166)))</f>
        <v>0.97955925765429486</v>
      </c>
      <c r="G166">
        <f>((consumption!B178*(Quarterly!I197/consumption!B177)+B166*(Quarterly!G197/B165))/(Quarterly!I197+Quarterly!G197))</f>
        <v>0.97982756115427982</v>
      </c>
      <c r="I166">
        <f t="shared" si="7"/>
        <v>361.11954085549382</v>
      </c>
      <c r="J166">
        <f>((Quarterly!I198+Quarterly!G198)/I166)*100</f>
        <v>345.28732426001881</v>
      </c>
      <c r="L166" s="14">
        <f>(Quarterly!K198+Quarterly!J198)/(consumption!S177*(Quarterly!K198/consumption!S178)+consumption!J177*(Quarterly!J198/consumption!J178))</f>
        <v>1.0114146419405456</v>
      </c>
      <c r="N166">
        <f>(consumption!S178*(Quarterly!K197/consumption!S177)+consumption!J178*(Quarterly!J197/consumption!J177))/(Quarterly!K197+Quarterly!J197)</f>
        <v>1.0114063316086757</v>
      </c>
      <c r="O166">
        <f t="shared" si="8"/>
        <v>582.04629936774268</v>
      </c>
      <c r="Q166" s="14">
        <f>100*(Quarterly!K198+Quarterly!J198)/O166</f>
        <v>482.34994416246491</v>
      </c>
      <c r="S166">
        <f t="shared" si="6"/>
        <v>71.584402245461703</v>
      </c>
    </row>
    <row r="167" spans="1:19">
      <c r="A167" s="1">
        <v>32234</v>
      </c>
      <c r="B167" s="24">
        <v>889.89499999999998</v>
      </c>
      <c r="C167" s="21">
        <v>4522.7</v>
      </c>
      <c r="F167">
        <f>((Quarterly!I199+Quarterly!G199)/(consumption!B178*(Quarterly!I199/consumption!B179)+B166*(Quarterly!G199/B167)))</f>
        <v>1.0157207267532289</v>
      </c>
      <c r="G167">
        <f>((consumption!B179*(Quarterly!I198/consumption!B178)+B167*(Quarterly!G198/B166))/(Quarterly!I198+Quarterly!G198))</f>
        <v>1.0157259807903163</v>
      </c>
      <c r="I167">
        <f t="shared" si="7"/>
        <v>366.79755114903804</v>
      </c>
      <c r="J167">
        <f>((Quarterly!I199+Quarterly!G199)/I167)*100</f>
        <v>346.83982922314465</v>
      </c>
      <c r="L167" s="14">
        <f>(Quarterly!K199+Quarterly!J199)/(consumption!S178*(Quarterly!K199/consumption!S179)+consumption!J178*(Quarterly!J199/consumption!J179))</f>
        <v>1.008209526859466</v>
      </c>
      <c r="N167">
        <f>(consumption!S179*(Quarterly!K198/consumption!S178)+consumption!J179*(Quarterly!J198/consumption!J178))/(Quarterly!K198+Quarterly!J198)</f>
        <v>1.0082113444253373</v>
      </c>
      <c r="O167">
        <f t="shared" si="8"/>
        <v>586.82515304936123</v>
      </c>
      <c r="Q167" s="14">
        <f>100*(Quarterly!K199+Quarterly!J199)/O167</f>
        <v>488.15221793313998</v>
      </c>
      <c r="S167">
        <f t="shared" si="6"/>
        <v>71.051572948225285</v>
      </c>
    </row>
    <row r="168" spans="1:19">
      <c r="A168" s="1">
        <v>32325</v>
      </c>
      <c r="B168" s="24">
        <v>895.62199999999996</v>
      </c>
      <c r="C168" s="21">
        <v>4560.5</v>
      </c>
      <c r="F168">
        <f>((Quarterly!I200+Quarterly!G200)/(consumption!B179*(Quarterly!I200/consumption!B180)+B167*(Quarterly!G200/B168)))</f>
        <v>0.99949064201943305</v>
      </c>
      <c r="G168">
        <f>((consumption!B180*(Quarterly!I199/consumption!B179)+B168*(Quarterly!G199/B167))/(Quarterly!I199+Quarterly!G199))</f>
        <v>0.99952036301275482</v>
      </c>
      <c r="I168">
        <f t="shared" si="7"/>
        <v>366.61617064237112</v>
      </c>
      <c r="J168">
        <f>((Quarterly!I200+Quarterly!G200)/I168)*100</f>
        <v>347.66606114691928</v>
      </c>
      <c r="L168" s="14">
        <f>(Quarterly!K200+Quarterly!J200)/(consumption!S179*(Quarterly!K200/consumption!S180)+consumption!J179*(Quarterly!J200/consumption!J180))</f>
        <v>1.0117023349991552</v>
      </c>
      <c r="N168">
        <f>(consumption!S180*(Quarterly!K199/consumption!S179)+consumption!J180*(Quarterly!J199/consumption!J179))/(Quarterly!K199+Quarterly!J199)</f>
        <v>1.0117022672941964</v>
      </c>
      <c r="O168">
        <f t="shared" si="8"/>
        <v>593.69235771078866</v>
      </c>
      <c r="Q168" s="14">
        <f>100*(Quarterly!K200+Quarterly!J200)/O168</f>
        <v>494.39747065598129</v>
      </c>
      <c r="S168">
        <f t="shared" si="6"/>
        <v>70.321165010335832</v>
      </c>
    </row>
    <row r="169" spans="1:19">
      <c r="A169" s="1">
        <v>32417</v>
      </c>
      <c r="B169" s="24">
        <v>907.52800000000002</v>
      </c>
      <c r="C169" s="21">
        <v>4614</v>
      </c>
      <c r="F169">
        <f>((Quarterly!I201+Quarterly!G201)/(consumption!B180*(Quarterly!I201/consumption!B181)+B168*(Quarterly!G201/B169)))</f>
        <v>1.0184747031693389</v>
      </c>
      <c r="G169">
        <f>((consumption!B181*(Quarterly!I200/consumption!B180)+B169*(Quarterly!G200/B168))/(Quarterly!I200+Quarterly!G200))</f>
        <v>1.0184771725463244</v>
      </c>
      <c r="I169">
        <f t="shared" si="7"/>
        <v>373.38974822856142</v>
      </c>
      <c r="J169">
        <f>((Quarterly!I201+Quarterly!G201)/I169)*100</f>
        <v>350.03639125087915</v>
      </c>
      <c r="L169" s="14">
        <f>(Quarterly!K201+Quarterly!J201)/(consumption!S180*(Quarterly!K201/consumption!S181)+consumption!J180*(Quarterly!J201/consumption!J181))</f>
        <v>1.0092537261722152</v>
      </c>
      <c r="N169">
        <f>(consumption!S181*(Quarterly!K200/consumption!S180)+consumption!J181*(Quarterly!J200/consumption!J180))/(Quarterly!K200+Quarterly!J200)</f>
        <v>1.0092564061301508</v>
      </c>
      <c r="O169">
        <f t="shared" si="8"/>
        <v>599.18701975432566</v>
      </c>
      <c r="Q169" s="14">
        <f>100*(Quarterly!K201+Quarterly!J201)/O169</f>
        <v>499.47677458485106</v>
      </c>
      <c r="S169">
        <f t="shared" si="6"/>
        <v>70.080614167058741</v>
      </c>
    </row>
    <row r="170" spans="1:19">
      <c r="A170" s="1">
        <v>32509</v>
      </c>
      <c r="B170" s="24">
        <v>942.27200000000005</v>
      </c>
      <c r="C170" s="21">
        <v>4631.2</v>
      </c>
      <c r="F170">
        <f>((Quarterly!I202+Quarterly!G202)/(consumption!B181*(Quarterly!I202/consumption!B182)+B169*(Quarterly!G202/B170)))</f>
        <v>1.0225295759523267</v>
      </c>
      <c r="G170">
        <f>((consumption!B182*(Quarterly!I201/consumption!B181)+B170*(Quarterly!G201/B169))/(Quarterly!I201+Quarterly!G201))</f>
        <v>1.0224771570496021</v>
      </c>
      <c r="I170">
        <f t="shared" si="7"/>
        <v>381.79227445522673</v>
      </c>
      <c r="J170">
        <f>((Quarterly!I202+Quarterly!G202)/I170)*100</f>
        <v>353.09776813152706</v>
      </c>
      <c r="L170" s="14">
        <f>(Quarterly!K202+Quarterly!J202)/(consumption!S181*(Quarterly!K202/consumption!S182)+consumption!J181*(Quarterly!J202/consumption!J182))</f>
        <v>1.0052216937667746</v>
      </c>
      <c r="N170">
        <f>(consumption!S182*(Quarterly!K201/consumption!S181)+consumption!J182*(Quarterly!J201/consumption!J181))/(Quarterly!K201+Quarterly!J201)</f>
        <v>1.0052212097311413</v>
      </c>
      <c r="O170">
        <f t="shared" si="8"/>
        <v>602.31564586655736</v>
      </c>
      <c r="Q170" s="14">
        <f>100*(Quarterly!K202+Quarterly!J202)/O170</f>
        <v>505.93073929132623</v>
      </c>
      <c r="S170">
        <f t="shared" si="6"/>
        <v>69.791720626843642</v>
      </c>
    </row>
    <row r="171" spans="1:19">
      <c r="A171" s="1">
        <v>32599</v>
      </c>
      <c r="B171" s="24">
        <v>931.32100000000003</v>
      </c>
      <c r="C171" s="21">
        <v>4653</v>
      </c>
      <c r="F171">
        <f>((Quarterly!I203+Quarterly!G203)/(consumption!B182*(Quarterly!I203/consumption!B183)+B170*(Quarterly!G203/B171)))</f>
        <v>0.99734063294246422</v>
      </c>
      <c r="G171">
        <f>((consumption!B183*(Quarterly!I202/consumption!B182)+B171*(Quarterly!G202/B170))/(Quarterly!I202+Quarterly!G202))</f>
        <v>0.99736533519670578</v>
      </c>
      <c r="I171">
        <f t="shared" si="7"/>
        <v>380.78166419343586</v>
      </c>
      <c r="J171">
        <f>((Quarterly!I203+Quarterly!G203)/I171)*100</f>
        <v>354.35004541462376</v>
      </c>
      <c r="L171" s="14">
        <f>(Quarterly!K203+Quarterly!J203)/(consumption!S182*(Quarterly!K203/consumption!S183)+consumption!J182*(Quarterly!J203/consumption!J183))</f>
        <v>1.0032960565219631</v>
      </c>
      <c r="N171">
        <f>(consumption!S183*(Quarterly!K202/consumption!S182)+consumption!J183*(Quarterly!J202/consumption!J182))/(Quarterly!K202+Quarterly!J202)</f>
        <v>1.0033069920545155</v>
      </c>
      <c r="O171">
        <f t="shared" si="8"/>
        <v>604.30420559159847</v>
      </c>
      <c r="Q171" s="14">
        <f>100*(Quarterly!K203+Quarterly!J203)/O171</f>
        <v>513.46655728836765</v>
      </c>
      <c r="S171">
        <f t="shared" si="6"/>
        <v>69.011319312781922</v>
      </c>
    </row>
    <row r="172" spans="1:19">
      <c r="A172" s="1">
        <v>32690</v>
      </c>
      <c r="B172" s="24">
        <v>920.38800000000003</v>
      </c>
      <c r="C172" s="21">
        <v>4697.3</v>
      </c>
      <c r="F172">
        <f>((Quarterly!I204+Quarterly!G204)/(consumption!B183*(Quarterly!I204/consumption!B184)+B171*(Quarterly!G204/B172)))</f>
        <v>1.0001847584023102</v>
      </c>
      <c r="G172">
        <f>((consumption!B184*(Quarterly!I203/consumption!B183)+B172*(Quarterly!G203/B171))/(Quarterly!I203+Quarterly!G203))</f>
        <v>1.0001846903068268</v>
      </c>
      <c r="I172">
        <f t="shared" si="7"/>
        <v>380.85200384058527</v>
      </c>
      <c r="J172">
        <f>((Quarterly!I204+Quarterly!G204)/I172)*100</f>
        <v>355.33487715780956</v>
      </c>
      <c r="L172" s="14">
        <f>(Quarterly!K204+Quarterly!J204)/(consumption!S183*(Quarterly!K204/consumption!S184)+consumption!J183*(Quarterly!J204/consumption!J184))</f>
        <v>1.0075203676439879</v>
      </c>
      <c r="N172">
        <f>(consumption!S184*(Quarterly!K203/consumption!S183)+consumption!J184*(Quarterly!J203/consumption!J183))/(Quarterly!K203+Quarterly!J203)</f>
        <v>1.0075282992682262</v>
      </c>
      <c r="O172">
        <f t="shared" si="8"/>
        <v>608.85119193868093</v>
      </c>
      <c r="Q172" s="14">
        <f>100*(Quarterly!K204+Quarterly!J204)/O172</f>
        <v>517.02288534191337</v>
      </c>
      <c r="S172">
        <f t="shared" si="6"/>
        <v>68.72710807043336</v>
      </c>
    </row>
    <row r="173" spans="1:19">
      <c r="A173" s="1">
        <v>32782</v>
      </c>
      <c r="B173" s="24">
        <v>910.84299999999996</v>
      </c>
      <c r="C173" s="21">
        <v>4718.8</v>
      </c>
      <c r="F173">
        <f>((Quarterly!I205+Quarterly!G205)/(consumption!B184*(Quarterly!I205/consumption!B185)+B172*(Quarterly!G205/B173)))</f>
        <v>0.98192188537154157</v>
      </c>
      <c r="G173">
        <f>((consumption!B185*(Quarterly!I204/consumption!B184)+B173*(Quarterly!G204/B172))/(Quarterly!I204+Quarterly!G204))</f>
        <v>0.98190175741848562</v>
      </c>
      <c r="I173">
        <f t="shared" si="7"/>
        <v>373.96308475340749</v>
      </c>
      <c r="J173">
        <f>((Quarterly!I205+Quarterly!G205)/I173)*100</f>
        <v>357.30799495385878</v>
      </c>
      <c r="L173" s="14">
        <f>(Quarterly!K205+Quarterly!J205)/(consumption!S184*(Quarterly!K205/consumption!S185)+consumption!J184*(Quarterly!J205/consumption!J185))</f>
        <v>1.0102013394728235</v>
      </c>
      <c r="N173">
        <f>(consumption!S185*(Quarterly!K204/consumption!S184)+consumption!J185*(Quarterly!J204/consumption!J184))/(Quarterly!K204+Quarterly!J204)</f>
        <v>1.0102000833301297</v>
      </c>
      <c r="O173">
        <f t="shared" si="8"/>
        <v>615.06190723397367</v>
      </c>
      <c r="Q173" s="14">
        <f>100*(Quarterly!K205+Quarterly!J205)/O173</f>
        <v>521.71984027281223</v>
      </c>
      <c r="S173">
        <f t="shared" si="6"/>
        <v>68.486564506923685</v>
      </c>
    </row>
    <row r="174" spans="1:19">
      <c r="A174" s="1">
        <v>32874</v>
      </c>
      <c r="B174" s="24">
        <v>919.95399999999995</v>
      </c>
      <c r="C174" s="21">
        <v>4757.1000000000004</v>
      </c>
      <c r="F174">
        <f>((Quarterly!I206+Quarterly!G206)/(consumption!B185*(Quarterly!I206/consumption!B186)+B173*(Quarterly!G206/B174)))</f>
        <v>1.0224632577600221</v>
      </c>
      <c r="G174">
        <f>((consumption!B186*(Quarterly!I205/consumption!B185)+B174*(Quarterly!G205/B173))/(Quarterly!I205+Quarterly!G205))</f>
        <v>1.0224648079988088</v>
      </c>
      <c r="I174">
        <f t="shared" si="7"/>
        <v>382.36380378488582</v>
      </c>
      <c r="J174">
        <f>((Quarterly!I206+Quarterly!G206)/I174)*100</f>
        <v>358.9251875870811</v>
      </c>
      <c r="L174" s="14">
        <f>(Quarterly!K206+Quarterly!J206)/(consumption!S185*(Quarterly!K206/consumption!S186)+consumption!J185*(Quarterly!J206/consumption!J186))</f>
        <v>1.0027262573333278</v>
      </c>
      <c r="N174">
        <f>(consumption!S186*(Quarterly!K205/consumption!S185)+consumption!J186*(Quarterly!J205/consumption!J185))/(Quarterly!K205+Quarterly!J205)</f>
        <v>1.0027265956524194</v>
      </c>
      <c r="O174">
        <f t="shared" si="8"/>
        <v>616.73882831260494</v>
      </c>
      <c r="Q174" s="14">
        <f>100*(Quarterly!K206+Quarterly!J206)/O174</f>
        <v>530.24065453236574</v>
      </c>
      <c r="S174">
        <f t="shared" si="6"/>
        <v>67.690997383749718</v>
      </c>
    </row>
    <row r="175" spans="1:19">
      <c r="A175" s="1">
        <v>32964</v>
      </c>
      <c r="B175" s="24">
        <v>920.05799999999999</v>
      </c>
      <c r="C175" s="21">
        <v>4773</v>
      </c>
      <c r="F175">
        <f>((Quarterly!I207+Quarterly!G207)/(consumption!B186*(Quarterly!I207/consumption!B187)+B174*(Quarterly!G207/B175)))</f>
        <v>0.98821521030923531</v>
      </c>
      <c r="G175">
        <f>((consumption!B187*(Quarterly!I206/consumption!B186)+B175*(Quarterly!G206/B174))/(Quarterly!I206+Quarterly!G206))</f>
        <v>0.98818655647240705</v>
      </c>
      <c r="I175">
        <f t="shared" si="7"/>
        <v>377.8522486371881</v>
      </c>
      <c r="J175">
        <f>((Quarterly!I207+Quarterly!G207)/I175)*100</f>
        <v>359.42620558652305</v>
      </c>
      <c r="L175" s="14">
        <f>(Quarterly!K207+Quarterly!J207)/(consumption!S186*(Quarterly!K207/consumption!S187)+consumption!J186*(Quarterly!J207/consumption!J187))</f>
        <v>1.0088329043706423</v>
      </c>
      <c r="N175">
        <f>(consumption!S187*(Quarterly!K206/consumption!S186)+consumption!J187*(Quarterly!J206/consumption!J186))/(Quarterly!K206+Quarterly!J206)</f>
        <v>1.0088124800758733</v>
      </c>
      <c r="O175">
        <f t="shared" si="8"/>
        <v>622.18012514506177</v>
      </c>
      <c r="Q175" s="14">
        <f>100*(Quarterly!K207+Quarterly!J207)/O175</f>
        <v>536.87025107418958</v>
      </c>
      <c r="S175">
        <f t="shared" si="6"/>
        <v>66.948430252443671</v>
      </c>
    </row>
    <row r="176" spans="1:19">
      <c r="A176" s="1">
        <v>33055</v>
      </c>
      <c r="B176" s="24">
        <v>898.38199999999995</v>
      </c>
      <c r="C176" s="21">
        <v>4792.6000000000004</v>
      </c>
      <c r="F176">
        <f>((Quarterly!I208+Quarterly!G208)/(consumption!B187*(Quarterly!I208/consumption!B188)+B175*(Quarterly!G208/B176)))</f>
        <v>0.98098171957691427</v>
      </c>
      <c r="G176">
        <f>((consumption!B188*(Quarterly!I207/consumption!B187)+B176*(Quarterly!G207/B175))/(Quarterly!I207+Quarterly!G207))</f>
        <v>0.9809990653241103</v>
      </c>
      <c r="I176">
        <f t="shared" si="7"/>
        <v>370.66942566441753</v>
      </c>
      <c r="J176">
        <f>((Quarterly!I208+Quarterly!G208)/I176)*100</f>
        <v>360.80666691155801</v>
      </c>
      <c r="L176" s="14">
        <f>(Quarterly!K208+Quarterly!J208)/(consumption!S187*(Quarterly!K208/consumption!S188)+consumption!J187*(Quarterly!J208/consumption!J188))</f>
        <v>1.0062005339098421</v>
      </c>
      <c r="N176">
        <f>(consumption!S188*(Quarterly!K207/consumption!S187)+consumption!J188*(Quarterly!J207/consumption!J187))/(Quarterly!K207+Quarterly!J207)</f>
        <v>1.0062079102766897</v>
      </c>
      <c r="O176">
        <f t="shared" si="8"/>
        <v>626.04026881927211</v>
      </c>
      <c r="Q176" s="14">
        <f>100*(Quarterly!K208+Quarterly!J208)/O176</f>
        <v>544.53366177697501</v>
      </c>
      <c r="S176">
        <f t="shared" si="6"/>
        <v>66.259754398679178</v>
      </c>
    </row>
    <row r="177" spans="1:19">
      <c r="A177" s="1">
        <v>33147</v>
      </c>
      <c r="B177" s="24">
        <v>841.78800000000001</v>
      </c>
      <c r="C177" s="21">
        <v>4758.3</v>
      </c>
      <c r="F177">
        <f>((Quarterly!I209+Quarterly!G209)/(consumption!B188*(Quarterly!I209/consumption!B189)+B176*(Quarterly!G209/B177)))</f>
        <v>0.94893786419578119</v>
      </c>
      <c r="G177">
        <f>((consumption!B189*(Quarterly!I208/consumption!B188)+B177*(Quarterly!G208/B176))/(Quarterly!I208+Quarterly!G208))</f>
        <v>0.94893901536997316</v>
      </c>
      <c r="I177">
        <f t="shared" si="7"/>
        <v>351.74246646514285</v>
      </c>
      <c r="J177">
        <f>((Quarterly!I209+Quarterly!G209)/I177)*100</f>
        <v>361.85565331109444</v>
      </c>
      <c r="L177" s="14">
        <f>(Quarterly!K209+Quarterly!J209)/(consumption!S188*(Quarterly!K209/consumption!S189)+consumption!J188*(Quarterly!J209/consumption!J189))</f>
        <v>0.99583142649410905</v>
      </c>
      <c r="N177">
        <f>(consumption!S189*(Quarterly!K208/consumption!S188)+consumption!J189*(Quarterly!J208/consumption!J188))/(Quarterly!K208+Quarterly!J208)</f>
        <v>0.99585891525723957</v>
      </c>
      <c r="O177">
        <f t="shared" si="8"/>
        <v>623.43917841800237</v>
      </c>
      <c r="Q177" s="14">
        <f>100*(Quarterly!K209+Quarterly!J209)/O177</f>
        <v>552.33936512267258</v>
      </c>
      <c r="S177">
        <f t="shared" si="6"/>
        <v>65.513283347227585</v>
      </c>
    </row>
    <row r="178" spans="1:19">
      <c r="A178" s="1">
        <v>33239</v>
      </c>
      <c r="B178" s="24">
        <v>807.27</v>
      </c>
      <c r="C178" s="21">
        <v>4738.1000000000004</v>
      </c>
      <c r="F178">
        <f>((Quarterly!I210+Quarterly!G210)/(consumption!B189*(Quarterly!I210/consumption!B190)+B177*(Quarterly!G210/B178)))</f>
        <v>0.96322253782818246</v>
      </c>
      <c r="G178">
        <f>((consumption!B190*(Quarterly!I209/consumption!B189)+B178*(Quarterly!G209/B177))/(Quarterly!I209+Quarterly!G209))</f>
        <v>0.96322137951114628</v>
      </c>
      <c r="I178">
        <f t="shared" si="7"/>
        <v>338.80606749579238</v>
      </c>
      <c r="J178">
        <f>((Quarterly!I210+Quarterly!G210)/I178)*100</f>
        <v>365.01707573916417</v>
      </c>
      <c r="L178" s="14">
        <f>(Quarterly!K210+Quarterly!J210)/(consumption!S189*(Quarterly!K210/consumption!S190)+consumption!J189*(Quarterly!J210/consumption!J190))</f>
        <v>0.99901529976928516</v>
      </c>
      <c r="N178">
        <f>(consumption!S190*(Quarterly!K209/consumption!S189)+consumption!J190*(Quarterly!J209/consumption!J189))/(Quarterly!K209+Quarterly!J209)</f>
        <v>0.999015840482113</v>
      </c>
      <c r="O178">
        <f t="shared" si="8"/>
        <v>622.82544626593528</v>
      </c>
      <c r="Q178" s="14">
        <f>100*(Quarterly!K210+Quarterly!J210)/O178</f>
        <v>556.39987427879362</v>
      </c>
      <c r="S178">
        <f t="shared" si="6"/>
        <v>65.603371354513669</v>
      </c>
    </row>
    <row r="179" spans="1:19">
      <c r="A179" s="1">
        <v>33329</v>
      </c>
      <c r="B179" s="24">
        <v>803.48699999999997</v>
      </c>
      <c r="C179" s="21">
        <v>4779.3999999999996</v>
      </c>
      <c r="F179">
        <f>((Quarterly!I211+Quarterly!G211)/(consumption!B190*(Quarterly!I211/consumption!B191)+B178*(Quarterly!G211/B179)))</f>
        <v>0.99898483417560913</v>
      </c>
      <c r="G179">
        <f>((consumption!B191*(Quarterly!I210/consumption!B190)+B179*(Quarterly!G210/B178))/(Quarterly!I210+Quarterly!G210))</f>
        <v>0.99898023699270999</v>
      </c>
      <c r="I179">
        <f t="shared" si="7"/>
        <v>338.46134437734861</v>
      </c>
      <c r="J179">
        <f>((Quarterly!I211+Quarterly!G211)/I179)*100</f>
        <v>365.18202758835309</v>
      </c>
      <c r="L179" s="14">
        <f>(Quarterly!K211+Quarterly!J211)/(consumption!S190*(Quarterly!K211/consumption!S191)+consumption!J190*(Quarterly!J211/consumption!J191))</f>
        <v>1.0091792447981047</v>
      </c>
      <c r="N179">
        <f>(consumption!S191*(Quarterly!K210/consumption!S190)+consumption!J191*(Quarterly!J210/consumption!J190))/(Quarterly!K210+Quarterly!J210)</f>
        <v>1.0091769160503219</v>
      </c>
      <c r="O179">
        <f t="shared" si="8"/>
        <v>628.54178830159219</v>
      </c>
      <c r="Q179" s="14">
        <f>100*(Quarterly!K211+Quarterly!J211)/O179</f>
        <v>559.75594073179104</v>
      </c>
      <c r="S179">
        <f t="shared" si="6"/>
        <v>65.2395090458417</v>
      </c>
    </row>
    <row r="180" spans="1:19">
      <c r="A180" s="1">
        <v>33420</v>
      </c>
      <c r="B180" s="24">
        <v>823.47900000000004</v>
      </c>
      <c r="C180" s="21">
        <v>4800.1000000000004</v>
      </c>
      <c r="F180">
        <f>((Quarterly!I212+Quarterly!G212)/(consumption!B191*(Quarterly!I212/consumption!B192)+B179*(Quarterly!G212/B180)))</f>
        <v>1.0215184779986075</v>
      </c>
      <c r="G180">
        <f>((consumption!B192*(Quarterly!I211/consumption!B191)+B180*(Quarterly!G211/B179))/(Quarterly!I211+Quarterly!G211))</f>
        <v>1.0215218982914169</v>
      </c>
      <c r="I180">
        <f t="shared" si="7"/>
        <v>345.74509618767843</v>
      </c>
      <c r="J180">
        <f>((Quarterly!I212+Quarterly!G212)/I180)*100</f>
        <v>366.16571397813431</v>
      </c>
      <c r="L180" s="14">
        <f>(Quarterly!K212+Quarterly!J212)/(consumption!S191*(Quarterly!K212/consumption!S192)+consumption!J191*(Quarterly!J212/consumption!J192))</f>
        <v>1.0028552926492569</v>
      </c>
      <c r="N180">
        <f>(consumption!S192*(Quarterly!K211/consumption!S191)+consumption!J192*(Quarterly!J211/consumption!J191))/(Quarterly!K211+Quarterly!J211)</f>
        <v>1.0028486758317159</v>
      </c>
      <c r="O180">
        <f t="shared" si="8"/>
        <v>630.33437957288538</v>
      </c>
      <c r="Q180" s="14">
        <f>100*(Quarterly!K212+Quarterly!J212)/O180</f>
        <v>563.954642995791</v>
      </c>
      <c r="S180">
        <f t="shared" si="6"/>
        <v>64.928220474082906</v>
      </c>
    </row>
    <row r="181" spans="1:19">
      <c r="A181" s="1">
        <v>33512</v>
      </c>
      <c r="B181" s="24">
        <v>854.68299999999999</v>
      </c>
      <c r="C181" s="21">
        <v>4795.8999999999996</v>
      </c>
      <c r="F181">
        <f>((Quarterly!I213+Quarterly!G213)/(consumption!B192*(Quarterly!I213/consumption!B193)+B180*(Quarterly!G213/B181)))</f>
        <v>1.0180974170094224</v>
      </c>
      <c r="G181">
        <f>((consumption!B193*(Quarterly!I212/consumption!B192)+B181*(Quarterly!G212/B180))/(Quarterly!I212+Quarterly!G212))</f>
        <v>1.0181405753485508</v>
      </c>
      <c r="I181">
        <f t="shared" si="7"/>
        <v>352.00965018533901</v>
      </c>
      <c r="J181">
        <f>((Quarterly!I213+Quarterly!G213)/I181)*100</f>
        <v>366.04110123730499</v>
      </c>
      <c r="L181" s="14">
        <f>(Quarterly!K213+Quarterly!J213)/(consumption!S192*(Quarterly!K213/consumption!S193)+consumption!J192*(Quarterly!J213/consumption!J193))</f>
        <v>1.0011510711594322</v>
      </c>
      <c r="N181">
        <f>(consumption!S193*(Quarterly!K212/consumption!S192)+consumption!J193*(Quarterly!J212/consumption!J192))/(Quarterly!K212+Quarterly!J212)</f>
        <v>1.0011324918032285</v>
      </c>
      <c r="O181">
        <f t="shared" si="8"/>
        <v>631.05408366736037</v>
      </c>
      <c r="Q181" s="14">
        <f>100*(Quarterly!K213+Quarterly!J213)/O181</f>
        <v>568.88943323792068</v>
      </c>
      <c r="S181">
        <f t="shared" si="6"/>
        <v>64.34310075930334</v>
      </c>
    </row>
    <row r="182" spans="1:19">
      <c r="A182" s="1">
        <v>33604</v>
      </c>
      <c r="B182" s="24">
        <v>835.81799999999998</v>
      </c>
      <c r="C182" s="21">
        <v>4875</v>
      </c>
      <c r="F182">
        <f>((Quarterly!I214+Quarterly!G214)/(consumption!B193*(Quarterly!I214/consumption!B194)+B181*(Quarterly!G214/B182)))</f>
        <v>0.99952612753916659</v>
      </c>
      <c r="G182">
        <f>((consumption!B194*(Quarterly!I213/consumption!B193)+B182*(Quarterly!G213/B181))/(Quarterly!I213+Quarterly!G213))</f>
        <v>0.99942330528867496</v>
      </c>
      <c r="I182">
        <f t="shared" si="7"/>
        <v>351.82474482851165</v>
      </c>
      <c r="J182">
        <f>((Quarterly!I214+Quarterly!G214)/I182)*100</f>
        <v>364.41439064353705</v>
      </c>
      <c r="L182" s="14">
        <f>(Quarterly!K214+Quarterly!J214)/(consumption!S193*(Quarterly!K214/consumption!S194)+consumption!J193*(Quarterly!J214/consumption!J194))</f>
        <v>1.0136199638454308</v>
      </c>
      <c r="N182">
        <f>(consumption!S194*(Quarterly!K213/consumption!S193)+consumption!J194*(Quarterly!J213/consumption!J193))/(Quarterly!K213+Quarterly!J213)</f>
        <v>1.0136308719874576</v>
      </c>
      <c r="O182">
        <f t="shared" si="8"/>
        <v>639.65245927594719</v>
      </c>
      <c r="Q182" s="14">
        <f>100*(Quarterly!K214+Quarterly!J214)/O182</f>
        <v>573.85849874712255</v>
      </c>
      <c r="S182">
        <f t="shared" si="6"/>
        <v>63.502482134384231</v>
      </c>
    </row>
    <row r="183" spans="1:19">
      <c r="A183" s="1">
        <v>33695</v>
      </c>
      <c r="B183" s="24">
        <v>890.71100000000001</v>
      </c>
      <c r="C183" s="21">
        <v>4903</v>
      </c>
      <c r="F183">
        <f>((Quarterly!I215+Quarterly!G215)/(consumption!B194*(Quarterly!I215/consumption!B195)+B182*(Quarterly!G215/B183)))</f>
        <v>1.0444077989121772</v>
      </c>
      <c r="G183">
        <f>((consumption!B195*(Quarterly!I214/consumption!B194)+B183*(Quarterly!G214/B182))/(Quarterly!I214+Quarterly!G214))</f>
        <v>1.0444099570951306</v>
      </c>
      <c r="I183">
        <f t="shared" si="7"/>
        <v>367.44888700007158</v>
      </c>
      <c r="J183">
        <f>((Quarterly!I215+Quarterly!G215)/I183)*100</f>
        <v>365.2752933769911</v>
      </c>
      <c r="L183" s="14">
        <f>(Quarterly!K215+Quarterly!J215)/(consumption!S194*(Quarterly!K215/consumption!S195)+consumption!J194*(Quarterly!J215/consumption!J195))</f>
        <v>1.0054800415018232</v>
      </c>
      <c r="N183">
        <f>(consumption!S195*(Quarterly!K214/consumption!S194)+consumption!J195*(Quarterly!J214/consumption!J194))/(Quarterly!K214+Quarterly!J214)</f>
        <v>1.0054712648232573</v>
      </c>
      <c r="O183">
        <f t="shared" si="8"/>
        <v>643.15497428138269</v>
      </c>
      <c r="Q183" s="14">
        <f>100*(Quarterly!K215+Quarterly!J215)/O183</f>
        <v>577.82340938159405</v>
      </c>
      <c r="S183">
        <f t="shared" si="6"/>
        <v>63.215731215860735</v>
      </c>
    </row>
    <row r="184" spans="1:19">
      <c r="A184" s="1">
        <v>33786</v>
      </c>
      <c r="B184" s="24">
        <v>900.16899999999998</v>
      </c>
      <c r="C184" s="21">
        <v>4951.8</v>
      </c>
      <c r="F184">
        <f>((Quarterly!I216+Quarterly!G216)/(consumption!B195*(Quarterly!I216/consumption!B196)+B183*(Quarterly!G216/B184)))</f>
        <v>1.0146357661942369</v>
      </c>
      <c r="G184">
        <f>((consumption!B196*(Quarterly!I215/consumption!B195)+B184*(Quarterly!G215/B183))/(Quarterly!I215+Quarterly!G215))</f>
        <v>1.0146415820969374</v>
      </c>
      <c r="I184">
        <f t="shared" si="7"/>
        <v>372.82785152049308</v>
      </c>
      <c r="J184">
        <f>((Quarterly!I216+Quarterly!G216)/I184)*100</f>
        <v>365.90613990784817</v>
      </c>
      <c r="L184" s="14">
        <f>(Quarterly!K216+Quarterly!J216)/(consumption!S195*(Quarterly!K216/consumption!S196)+consumption!J195*(Quarterly!J216/consumption!J196))</f>
        <v>1.0084360157977492</v>
      </c>
      <c r="N184">
        <f>(consumption!S196*(Quarterly!K215/consumption!S195)+consumption!J196*(Quarterly!J215/consumption!J195))/(Quarterly!K215+Quarterly!J215)</f>
        <v>1.0084344805541379</v>
      </c>
      <c r="O184">
        <f t="shared" si="8"/>
        <v>648.58014610485077</v>
      </c>
      <c r="Q184" s="14">
        <f>100*(Quarterly!K216+Quarterly!J216)/O184</f>
        <v>582.33358246976286</v>
      </c>
      <c r="S184">
        <f t="shared" si="6"/>
        <v>62.834456215969226</v>
      </c>
    </row>
    <row r="185" spans="1:19">
      <c r="A185" s="1">
        <v>33878</v>
      </c>
      <c r="B185" s="24">
        <v>929.13400000000001</v>
      </c>
      <c r="C185" s="21">
        <v>5009.3999999999996</v>
      </c>
      <c r="F185">
        <f>((Quarterly!I217+Quarterly!G217)/(consumption!B196*(Quarterly!I217/consumption!B197)+B184*(Quarterly!G217/B185)))</f>
        <v>1.0280395851735808</v>
      </c>
      <c r="G185">
        <f>((consumption!B197*(Quarterly!I216/consumption!B196)+B185*(Quarterly!G216/B184))/(Quarterly!I216+Quarterly!G216))</f>
        <v>1.0280395278587844</v>
      </c>
      <c r="I185">
        <f t="shared" si="7"/>
        <v>383.28177913400873</v>
      </c>
      <c r="J185">
        <f>((Quarterly!I217+Quarterly!G217)/I185)*100</f>
        <v>366.54494851653197</v>
      </c>
      <c r="L185" s="14">
        <f>(Quarterly!K217+Quarterly!J217)/(consumption!S196*(Quarterly!K217/consumption!S197)+consumption!J196*(Quarterly!J217/consumption!J197))</f>
        <v>1.010453248615333</v>
      </c>
      <c r="N185">
        <f>(consumption!S197*(Quarterly!K216/consumption!S196)+consumption!J197*(Quarterly!J216/consumption!J196))/(Quarterly!K216+Quarterly!J216)</f>
        <v>1.0104650866241949</v>
      </c>
      <c r="O185">
        <f t="shared" si="8"/>
        <v>655.36375455656855</v>
      </c>
      <c r="Q185" s="14">
        <f>100*(Quarterly!K217+Quarterly!J217)/O185</f>
        <v>586.37664553179002</v>
      </c>
      <c r="S185">
        <f t="shared" si="6"/>
        <v>62.510154746035148</v>
      </c>
    </row>
    <row r="186" spans="1:19">
      <c r="A186" s="1">
        <v>33970</v>
      </c>
      <c r="B186" s="24">
        <v>950.34199999999998</v>
      </c>
      <c r="C186" s="21">
        <v>5027.3</v>
      </c>
      <c r="F186">
        <f>((Quarterly!I218+Quarterly!G218)/(consumption!B197*(Quarterly!I218/consumption!B198)+B185*(Quarterly!G218/B186)))</f>
        <v>1.0182458133952494</v>
      </c>
      <c r="G186">
        <f>((consumption!B198*(Quarterly!I217/consumption!B197)+B186*(Quarterly!G217/B185))/(Quarterly!I217+Quarterly!G217))</f>
        <v>1.0182323312146737</v>
      </c>
      <c r="I186">
        <f t="shared" si="7"/>
        <v>390.27248320825566</v>
      </c>
      <c r="J186">
        <f>((Quarterly!I218+Quarterly!G218)/I186)*100</f>
        <v>367.53808216465552</v>
      </c>
      <c r="L186" s="14">
        <f>(Quarterly!K218+Quarterly!J218)/(consumption!S197*(Quarterly!K218/consumption!S198)+consumption!J197*(Quarterly!J218/consumption!J198))</f>
        <v>1.0027536972885365</v>
      </c>
      <c r="N186">
        <f>(consumption!S198*(Quarterly!K217/consumption!S197)+consumption!J198*(Quarterly!J217/consumption!J197))/(Quarterly!K217+Quarterly!J217)</f>
        <v>1.0027486230524589</v>
      </c>
      <c r="O186">
        <f t="shared" si="8"/>
        <v>657.16676521318891</v>
      </c>
      <c r="Q186" s="14">
        <f>100*(Quarterly!K218+Quarterly!J218)/O186</f>
        <v>589.85027928831801</v>
      </c>
      <c r="S186">
        <f t="shared" si="6"/>
        <v>62.310402329233007</v>
      </c>
    </row>
    <row r="187" spans="1:19">
      <c r="A187" s="1">
        <v>34060</v>
      </c>
      <c r="B187" s="24">
        <v>957.78700000000003</v>
      </c>
      <c r="C187" s="21">
        <v>5071.8999999999996</v>
      </c>
      <c r="F187">
        <f>((Quarterly!I219+Quarterly!G219)/(consumption!B198*(Quarterly!I219/consumption!B199)+B186*(Quarterly!G219/B187)))</f>
        <v>1.0168777585779618</v>
      </c>
      <c r="G187">
        <f>((consumption!B199*(Quarterly!I218/consumption!B198)+B187*(Quarterly!G218/B186))/(Quarterly!I218+Quarterly!G218))</f>
        <v>1.0168670987120234</v>
      </c>
      <c r="I187">
        <f t="shared" si="7"/>
        <v>396.85732782783958</v>
      </c>
      <c r="J187">
        <f>((Quarterly!I219+Quarterly!G219)/I187)*100</f>
        <v>369.22588982296952</v>
      </c>
      <c r="L187" s="14">
        <f>(Quarterly!K219+Quarterly!J219)/(consumption!S198*(Quarterly!K219/consumption!S199)+consumption!J198*(Quarterly!J219/consumption!J199))</f>
        <v>1.0056213653495567</v>
      </c>
      <c r="N187">
        <f>(consumption!S199*(Quarterly!K218/consumption!S198)+consumption!J199*(Quarterly!J218/consumption!J198))/(Quarterly!K218+Quarterly!J218)</f>
        <v>1.0056337888213349</v>
      </c>
      <c r="O187">
        <f t="shared" si="8"/>
        <v>660.86502182981144</v>
      </c>
      <c r="Q187" s="14">
        <f>100*(Quarterly!K219+Quarterly!J219)/O187</f>
        <v>593.72184491411122</v>
      </c>
      <c r="S187">
        <f t="shared" si="6"/>
        <v>62.188361938473456</v>
      </c>
    </row>
    <row r="188" spans="1:19">
      <c r="A188" s="1">
        <v>34151</v>
      </c>
      <c r="B188" s="24">
        <v>957.80399999999997</v>
      </c>
      <c r="C188" s="21">
        <v>5127.3</v>
      </c>
      <c r="F188">
        <f>((Quarterly!I220+Quarterly!G220)/(consumption!B199*(Quarterly!I220/consumption!B200)+B187*(Quarterly!G220/B188)))</f>
        <v>1.0043528472534335</v>
      </c>
      <c r="G188">
        <f>((consumption!B200*(Quarterly!I219/consumption!B199)+B188*(Quarterly!G219/B187))/(Quarterly!I219+Quarterly!G219))</f>
        <v>1.0043426535978206</v>
      </c>
      <c r="I188">
        <f t="shared" si="7"/>
        <v>398.58276443868391</v>
      </c>
      <c r="J188">
        <f>((Quarterly!I220+Quarterly!G220)/I188)*100</f>
        <v>370.1364262646016</v>
      </c>
      <c r="L188" s="14">
        <f>(Quarterly!K220+Quarterly!J220)/(consumption!S199*(Quarterly!K220/consumption!S200)+consumption!J199*(Quarterly!J220/consumption!J200))</f>
        <v>1.0107627167138675</v>
      </c>
      <c r="N188">
        <f>(consumption!S200*(Quarterly!K219/consumption!S199)+consumption!J200*(Quarterly!J219/consumption!J199))/(Quarterly!K219+Quarterly!J219)</f>
        <v>1.0107598632458425</v>
      </c>
      <c r="O188">
        <f t="shared" si="8"/>
        <v>667.97678196659979</v>
      </c>
      <c r="Q188" s="14">
        <f>100*(Quarterly!K220+Quarterly!J220)/O188</f>
        <v>595.64944582144892</v>
      </c>
      <c r="S188">
        <f t="shared" si="6"/>
        <v>62.139976602203241</v>
      </c>
    </row>
    <row r="189" spans="1:19">
      <c r="A189" s="1">
        <v>34243</v>
      </c>
      <c r="B189" s="24">
        <v>1007.3</v>
      </c>
      <c r="C189" s="21">
        <v>5172.8999999999996</v>
      </c>
      <c r="F189">
        <f>((Quarterly!I221+Quarterly!G221)/(consumption!B200*(Quarterly!I221/consumption!B201)+B188*(Quarterly!G221/B189)))</f>
        <v>1.0425627278970735</v>
      </c>
      <c r="G189">
        <f>((consumption!B201*(Quarterly!I220/consumption!B200)+B189*(Quarterly!G220/B188))/(Quarterly!I220+Quarterly!G220))</f>
        <v>1.0425696898143131</v>
      </c>
      <c r="I189">
        <f t="shared" si="7"/>
        <v>415.54892163374433</v>
      </c>
      <c r="J189">
        <f>((Quarterly!I221+Quarterly!G221)/I189)*100</f>
        <v>371.91770199374258</v>
      </c>
      <c r="L189" s="14">
        <f>(Quarterly!K221+Quarterly!J221)/(consumption!S200*(Quarterly!K221/consumption!S201)+consumption!J200*(Quarterly!J221/consumption!J201))</f>
        <v>1.0065713772017673</v>
      </c>
      <c r="N189">
        <f>(consumption!S201*(Quarterly!K220/consumption!S200)+consumption!J201*(Quarterly!J220/consumption!J200))/(Quarterly!K220+Quarterly!J220)</f>
        <v>1.00657058162232</v>
      </c>
      <c r="O189">
        <f t="shared" si="8"/>
        <v>672.36604364857294</v>
      </c>
      <c r="Q189" s="14">
        <f>100*(Quarterly!K221+Quarterly!J221)/O189</f>
        <v>598.76610932842198</v>
      </c>
      <c r="S189">
        <f t="shared" si="6"/>
        <v>62.11402018241926</v>
      </c>
    </row>
    <row r="190" spans="1:19">
      <c r="A190" s="1">
        <v>34335</v>
      </c>
      <c r="B190" s="24">
        <v>1050.617</v>
      </c>
      <c r="C190" s="21">
        <v>5230.3</v>
      </c>
      <c r="F190">
        <f>((Quarterly!I222+Quarterly!G222)/(consumption!B201*(Quarterly!I222/consumption!B202)+B189*(Quarterly!G222/B190)))</f>
        <v>1.0363099010607739</v>
      </c>
      <c r="G190">
        <f>((consumption!B202*(Quarterly!I221/consumption!B201)+B190*(Quarterly!G221/B189))/(Quarterly!I221+Quarterly!G221))</f>
        <v>1.0363072864761391</v>
      </c>
      <c r="I190">
        <f t="shared" si="7"/>
        <v>430.63691861992146</v>
      </c>
      <c r="J190">
        <f>((Quarterly!I222+Quarterly!G222)/I190)*100</f>
        <v>373.21463407054256</v>
      </c>
      <c r="L190" s="14">
        <f>(Quarterly!K222+Quarterly!J222)/(consumption!S201*(Quarterly!K222/consumption!S202)+consumption!J201*(Quarterly!J222/consumption!J202))</f>
        <v>1.0093024445911534</v>
      </c>
      <c r="N190">
        <f>(consumption!S202*(Quarterly!K221/consumption!S201)+consumption!J202*(Quarterly!J221/consumption!J201))/(Quarterly!K221+Quarterly!J221)</f>
        <v>1.0093036525059587</v>
      </c>
      <c r="O190">
        <f t="shared" si="8"/>
        <v>678.62109759491466</v>
      </c>
      <c r="Q190" s="14">
        <f>100*(Quarterly!K222+Quarterly!J222)/O190</f>
        <v>601.2044150203227</v>
      </c>
      <c r="S190">
        <f t="shared" si="6"/>
        <v>62.077826567179592</v>
      </c>
    </row>
    <row r="191" spans="1:19">
      <c r="A191" s="1">
        <v>34425</v>
      </c>
      <c r="B191" s="24">
        <v>1111.9829999999999</v>
      </c>
      <c r="C191" s="21">
        <v>5268</v>
      </c>
      <c r="F191">
        <f>((Quarterly!I223+Quarterly!G223)/(consumption!B202*(Quarterly!I223/consumption!B203)+B190*(Quarterly!G223/B191)))</f>
        <v>1.0419429059709462</v>
      </c>
      <c r="G191">
        <f>((consumption!B203*(Quarterly!I222/consumption!B202)+B191*(Quarterly!G222/B190))/(Quarterly!I222+Quarterly!G222))</f>
        <v>1.0419826004523205</v>
      </c>
      <c r="I191">
        <f t="shared" si="7"/>
        <v>448.70762927838649</v>
      </c>
      <c r="J191">
        <f>((Quarterly!I223+Quarterly!G223)/I191)*100</f>
        <v>374.56461409022819</v>
      </c>
      <c r="L191" s="14">
        <f>(Quarterly!K223+Quarterly!J223)/(consumption!S202*(Quarterly!K223/consumption!S203)+consumption!J202*(Quarterly!J223/consumption!J203))</f>
        <v>1.0065924043617036</v>
      </c>
      <c r="N191">
        <f>(consumption!S203*(Quarterly!K222/consumption!S202)+consumption!J203*(Quarterly!J222/consumption!J202))/(Quarterly!K222+Quarterly!J222)</f>
        <v>1.0065967314499069</v>
      </c>
      <c r="O191">
        <f t="shared" si="8"/>
        <v>683.09631050373844</v>
      </c>
      <c r="Q191" s="14">
        <f>100*(Quarterly!K223+Quarterly!J223)/O191</f>
        <v>604.42428637263208</v>
      </c>
      <c r="S191">
        <f t="shared" si="6"/>
        <v>61.970477119330432</v>
      </c>
    </row>
    <row r="192" spans="1:19">
      <c r="A192" s="1">
        <v>34516</v>
      </c>
      <c r="B192" s="24">
        <v>1092.4069999999999</v>
      </c>
      <c r="C192" s="21">
        <v>5305.7</v>
      </c>
      <c r="F192">
        <f>((Quarterly!I224+Quarterly!G224)/(consumption!B203*(Quarterly!I224/consumption!B204)+B191*(Quarterly!G224/B192)))</f>
        <v>0.99220419879435717</v>
      </c>
      <c r="G192">
        <f>((consumption!B204*(Quarterly!I223/consumption!B203)+B192*(Quarterly!G223/B191))/(Quarterly!I223+Quarterly!G223))</f>
        <v>0.99219309746373219</v>
      </c>
      <c r="I192">
        <f t="shared" si="7"/>
        <v>445.20710316823693</v>
      </c>
      <c r="J192">
        <f>((Quarterly!I224+Quarterly!G224)/I192)*100</f>
        <v>376.74601057885059</v>
      </c>
      <c r="L192" s="14">
        <f>(Quarterly!K224+Quarterly!J224)/(consumption!S203*(Quarterly!K224/consumption!S204)+consumption!J203*(Quarterly!J224/consumption!J204))</f>
        <v>1.0066391113061113</v>
      </c>
      <c r="N192">
        <f>(consumption!S204*(Quarterly!K223/consumption!S203)+consumption!J204*(Quarterly!J223/consumption!J203))/(Quarterly!K223+Quarterly!J223)</f>
        <v>1.0066394324323917</v>
      </c>
      <c r="O192">
        <f t="shared" si="8"/>
        <v>687.63157262204663</v>
      </c>
      <c r="Q192" s="14">
        <f>100*(Quarterly!K224+Quarterly!J224)/O192</f>
        <v>609.9487235594579</v>
      </c>
      <c r="S192">
        <f t="shared" si="6"/>
        <v>61.766833182351164</v>
      </c>
    </row>
    <row r="193" spans="1:19">
      <c r="A193" s="1">
        <v>34608</v>
      </c>
      <c r="B193" s="24">
        <v>1143.204</v>
      </c>
      <c r="C193" s="21">
        <v>5358.7</v>
      </c>
      <c r="F193">
        <f>((Quarterly!I225+Quarterly!G225)/(consumption!B204*(Quarterly!I225/consumption!B205)+B192*(Quarterly!G225/B193)))</f>
        <v>1.042677003086024</v>
      </c>
      <c r="G193">
        <f>((consumption!B205*(Quarterly!I224/consumption!B204)+B193*(Quarterly!G224/B192))/(Quarterly!I224+Quarterly!G224))</f>
        <v>1.0426786180758023</v>
      </c>
      <c r="I193">
        <f t="shared" si="7"/>
        <v>464.20756758638879</v>
      </c>
      <c r="J193">
        <f>((Quarterly!I225+Quarterly!G225)/I193)*100</f>
        <v>377.41737152399043</v>
      </c>
      <c r="L193" s="14">
        <f>(Quarterly!K225+Quarterly!J225)/(consumption!S204*(Quarterly!K225/consumption!S205)+consumption!J204*(Quarterly!J225/consumption!J205))</f>
        <v>1.0064009727444658</v>
      </c>
      <c r="N193">
        <f>(consumption!S205*(Quarterly!K224/consumption!S204)+consumption!J205*(Quarterly!J224/consumption!J204))/(Quarterly!K224+Quarterly!J224)</f>
        <v>1.0064065485451956</v>
      </c>
      <c r="O193">
        <f t="shared" si="8"/>
        <v>692.03500062229148</v>
      </c>
      <c r="Q193" s="14">
        <f>100*(Quarterly!K225+Quarterly!J225)/O193</f>
        <v>612.88807591899968</v>
      </c>
      <c r="S193">
        <f t="shared" si="6"/>
        <v>61.580145927634355</v>
      </c>
    </row>
    <row r="194" spans="1:19">
      <c r="A194" s="1">
        <v>34700</v>
      </c>
      <c r="B194" s="24">
        <v>1154.5709999999999</v>
      </c>
      <c r="C194" s="21">
        <v>5367.2</v>
      </c>
      <c r="F194">
        <f>((Quarterly!I226+Quarterly!G226)/(consumption!B205*(Quarterly!I226/consumption!B206)+B193*(Quarterly!G226/B194)))</f>
        <v>0.9998034287953198</v>
      </c>
      <c r="G194">
        <f>((consumption!B206*(Quarterly!I225/consumption!B205)+B194*(Quarterly!G225/B193))/(Quarterly!I225+Quarterly!G225))</f>
        <v>0.99980372080089386</v>
      </c>
      <c r="I194">
        <f t="shared" si="7"/>
        <v>464.1163855212003</v>
      </c>
      <c r="J194">
        <f>((Quarterly!I226+Quarterly!G226)/I194)*100</f>
        <v>378.63347531386148</v>
      </c>
      <c r="L194" s="14">
        <f>(Quarterly!K226+Quarterly!J226)/(consumption!S205*(Quarterly!K226/consumption!S206)+consumption!J205*(Quarterly!J226/consumption!J206))</f>
        <v>1.0046034648893982</v>
      </c>
      <c r="N194">
        <f>(consumption!S206*(Quarterly!K225/consumption!S205)+consumption!J206*(Quarterly!J225/consumption!J205))/(Quarterly!K225+Quarterly!J225)</f>
        <v>1.004595753021343</v>
      </c>
      <c r="O194">
        <f t="shared" si="8"/>
        <v>695.21809100346252</v>
      </c>
      <c r="Q194" s="14">
        <f>100*(Quarterly!K226+Quarterly!J226)/O194</f>
        <v>615.97936754190005</v>
      </c>
      <c r="S194">
        <f t="shared" si="6"/>
        <v>61.468532107628775</v>
      </c>
    </row>
    <row r="195" spans="1:19">
      <c r="A195" s="1">
        <v>34790</v>
      </c>
      <c r="B195" s="24">
        <v>1123.75</v>
      </c>
      <c r="C195" s="21">
        <v>5411.7</v>
      </c>
      <c r="F195">
        <f>((Quarterly!I227+Quarterly!G227)/(consumption!B206*(Quarterly!I227/consumption!B207)+B194*(Quarterly!G227/B195)))</f>
        <v>0.98625259386658937</v>
      </c>
      <c r="G195">
        <f>((consumption!B207*(Quarterly!I226/consumption!B206)+B195*(Quarterly!G226/B194))/(Quarterly!I226+Quarterly!G226))</f>
        <v>0.98628776213818647</v>
      </c>
      <c r="I195">
        <f t="shared" si="7"/>
        <v>457.74415008906738</v>
      </c>
      <c r="J195">
        <f>((Quarterly!I227+Quarterly!G227)/I195)*100</f>
        <v>379.09823635372447</v>
      </c>
      <c r="L195" s="14">
        <f>(Quarterly!K227+Quarterly!J227)/(consumption!S206*(Quarterly!K227/consumption!S207)+consumption!J206*(Quarterly!J227/consumption!J207))</f>
        <v>1.0078298748380607</v>
      </c>
      <c r="N195">
        <f>(consumption!S207*(Quarterly!K226/consumption!S206)+consumption!J207*(Quarterly!J226/consumption!J206))/(Quarterly!K226+Quarterly!J226)</f>
        <v>1.0078261544442857</v>
      </c>
      <c r="O195">
        <f t="shared" si="8"/>
        <v>700.66026839745257</v>
      </c>
      <c r="Q195" s="14">
        <f>100*(Quarterly!K227+Quarterly!J227)/O195</f>
        <v>619.98663202861212</v>
      </c>
      <c r="S195">
        <f t="shared" si="6"/>
        <v>61.146195219291322</v>
      </c>
    </row>
    <row r="196" spans="1:19">
      <c r="A196" s="1">
        <v>34881</v>
      </c>
      <c r="B196" s="24">
        <v>1113.076</v>
      </c>
      <c r="C196" s="21">
        <v>5458.8</v>
      </c>
      <c r="F196">
        <f>((Quarterly!I228+Quarterly!G228)/(consumption!B207*(Quarterly!I228/consumption!B208)+B195*(Quarterly!G228/B196)))</f>
        <v>1.0040872845820368</v>
      </c>
      <c r="G196">
        <f>((consumption!B208*(Quarterly!I227/consumption!B207)+B196*(Quarterly!G227/B195))/(Quarterly!I227+Quarterly!G227))</f>
        <v>1.004152884697189</v>
      </c>
      <c r="I196">
        <f t="shared" si="7"/>
        <v>459.63009448550173</v>
      </c>
      <c r="J196">
        <f>((Quarterly!I228+Quarterly!G228)/I196)*100</f>
        <v>379.58785139014299</v>
      </c>
      <c r="L196" s="14">
        <f>(Quarterly!K228+Quarterly!J228)/(consumption!S207*(Quarterly!K228/consumption!S208)+consumption!J207*(Quarterly!J228/consumption!J208))</f>
        <v>1.0057936621429933</v>
      </c>
      <c r="N196">
        <f>(consumption!S208*(Quarterly!K227/consumption!S207)+consumption!J208*(Quarterly!J227/consumption!J207))/(Quarterly!K227+Quarterly!J227)</f>
        <v>1.0057904447369788</v>
      </c>
      <c r="O196">
        <f t="shared" si="8"/>
        <v>704.71853011438418</v>
      </c>
      <c r="Q196" s="14">
        <f>100*(Quarterly!K228+Quarterly!J228)/O196</f>
        <v>623.29849610837471</v>
      </c>
      <c r="S196">
        <f t="shared" si="6"/>
        <v>60.89985035422626</v>
      </c>
    </row>
    <row r="197" spans="1:19">
      <c r="A197" s="1">
        <v>34973</v>
      </c>
      <c r="B197" s="24">
        <v>1144.4359999999999</v>
      </c>
      <c r="C197" s="21">
        <v>5496.1</v>
      </c>
      <c r="F197">
        <f>((Quarterly!I229+Quarterly!G229)/(consumption!B208*(Quarterly!I229/consumption!B209)+B196*(Quarterly!G229/B197)))</f>
        <v>1.0247125142466675</v>
      </c>
      <c r="G197">
        <f>((consumption!B209*(Quarterly!I228/consumption!B208)+B197*(Quarterly!G228/B196))/(Quarterly!I228+Quarterly!G228))</f>
        <v>1.0247101722827316</v>
      </c>
      <c r="I197">
        <f t="shared" si="7"/>
        <v>470.98817152481172</v>
      </c>
      <c r="J197">
        <f>((Quarterly!I229+Quarterly!G229)/I197)*100</f>
        <v>379.01164146453743</v>
      </c>
      <c r="L197" s="14">
        <f>(Quarterly!K229+Quarterly!J229)/(consumption!S208*(Quarterly!K229/consumption!S209)+consumption!J208*(Quarterly!J229/consumption!J209))</f>
        <v>1.0051969399983613</v>
      </c>
      <c r="N197">
        <f>(consumption!S209*(Quarterly!K228/consumption!S208)+consumption!J209*(Quarterly!J228/consumption!J208))/(Quarterly!K228+Quarterly!J228)</f>
        <v>1.0051942818722677</v>
      </c>
      <c r="O197">
        <f t="shared" si="8"/>
        <v>708.37997341514608</v>
      </c>
      <c r="Q197" s="14">
        <f>100*(Quarterly!K229+Quarterly!J229)/O197</f>
        <v>626.47169125985829</v>
      </c>
      <c r="S197">
        <f t="shared" si="6"/>
        <v>60.499404323015888</v>
      </c>
    </row>
    <row r="198" spans="1:19">
      <c r="A198" s="1">
        <v>35065</v>
      </c>
      <c r="B198" s="24">
        <v>1160.2460000000001</v>
      </c>
      <c r="C198" s="21">
        <v>5544.6</v>
      </c>
      <c r="F198">
        <f>((Quarterly!I230+Quarterly!G230)/(consumption!B209*(Quarterly!I230/consumption!B210)+B197*(Quarterly!G230/B198)))</f>
        <v>1.0127161273412426</v>
      </c>
      <c r="G198">
        <f>((consumption!B210*(Quarterly!I229/consumption!B209)+B198*(Quarterly!G229/B197))/(Quarterly!I229+Quarterly!G229))</f>
        <v>1.0127186679833784</v>
      </c>
      <c r="I198">
        <f t="shared" si="7"/>
        <v>476.97791539596204</v>
      </c>
      <c r="J198">
        <f>((Quarterly!I230+Quarterly!G230)/I198)*100</f>
        <v>378.6548478875946</v>
      </c>
      <c r="L198" s="14">
        <f>(Quarterly!K230+Quarterly!J230)/(consumption!S209*(Quarterly!K230/consumption!S210)+consumption!J209*(Quarterly!J230/consumption!J210))</f>
        <v>1.0085404344480022</v>
      </c>
      <c r="N198">
        <f>(consumption!S210*(Quarterly!K229/consumption!S209)+consumption!J210*(Quarterly!J229/consumption!J209))/(Quarterly!K229+Quarterly!J229)</f>
        <v>1.0085424101720915</v>
      </c>
      <c r="O198">
        <f t="shared" si="8"/>
        <v>714.43054592372187</v>
      </c>
      <c r="Q198" s="14">
        <f>100*(Quarterly!K230+Quarterly!J230)/O198</f>
        <v>630.8100942370919</v>
      </c>
      <c r="S198">
        <f t="shared" si="6"/>
        <v>60.026757870059704</v>
      </c>
    </row>
    <row r="199" spans="1:19">
      <c r="A199" s="1">
        <v>35156</v>
      </c>
      <c r="B199" s="24">
        <v>1219.999</v>
      </c>
      <c r="C199" s="21">
        <v>5604.9</v>
      </c>
      <c r="F199">
        <f>((Quarterly!I231+Quarterly!G231)/(consumption!B210*(Quarterly!I231/consumption!B211)+B198*(Quarterly!G231/B199)))</f>
        <v>1.045062013815758</v>
      </c>
      <c r="G199">
        <f>((consumption!B211*(Quarterly!I230/consumption!B210)+B199*(Quarterly!G230/B198))/(Quarterly!I230+Quarterly!G230))</f>
        <v>1.0450387972771058</v>
      </c>
      <c r="I199">
        <f t="shared" si="7"/>
        <v>498.4659638904904</v>
      </c>
      <c r="J199">
        <f>((Quarterly!I231+Quarterly!G231)/I199)*100</f>
        <v>377.19726846045347</v>
      </c>
      <c r="L199" s="14">
        <f>(Quarterly!K231+Quarterly!J231)/(consumption!S210*(Quarterly!K231/consumption!S211)+consumption!J210*(Quarterly!J231/consumption!J211))</f>
        <v>1.0077955066967135</v>
      </c>
      <c r="N199">
        <f>(consumption!S211*(Quarterly!K230/consumption!S210)+consumption!J211*(Quarterly!J230/consumption!J210))/(Quarterly!K230+Quarterly!J230)</f>
        <v>1.0077936933064728</v>
      </c>
      <c r="O199">
        <f t="shared" si="8"/>
        <v>719.99924625782569</v>
      </c>
      <c r="Q199" s="14">
        <f>100*(Quarterly!K231+Quarterly!J231)/O199</f>
        <v>636.07011032342768</v>
      </c>
      <c r="S199">
        <f t="shared" si="6"/>
        <v>59.301209463946819</v>
      </c>
    </row>
    <row r="200" spans="1:19">
      <c r="A200" s="1">
        <v>35247</v>
      </c>
      <c r="B200" s="24">
        <v>1280.8440000000001</v>
      </c>
      <c r="C200" s="21">
        <v>5640.7</v>
      </c>
      <c r="F200">
        <f>((Quarterly!I232+Quarterly!G232)/(consumption!B211*(Quarterly!I232/consumption!B212)+B199*(Quarterly!G232/B200)))</f>
        <v>1.0353899175087542</v>
      </c>
      <c r="G200">
        <f>((consumption!B212*(Quarterly!I231/consumption!B211)+B200*(Quarterly!G231/B199))/(Quarterly!I231+Quarterly!G231))</f>
        <v>1.0354266162069787</v>
      </c>
      <c r="I200">
        <f t="shared" si="7"/>
        <v>516.11577967844175</v>
      </c>
      <c r="J200">
        <f>((Quarterly!I232+Quarterly!G232)/I200)*100</f>
        <v>374.9933786573668</v>
      </c>
      <c r="L200" s="14">
        <f>(Quarterly!K232+Quarterly!J232)/(consumption!S211*(Quarterly!K232/consumption!S212)+consumption!J211*(Quarterly!J232/consumption!J212))</f>
        <v>1.0060905340022877</v>
      </c>
      <c r="N200">
        <f>(consumption!S212*(Quarterly!K231/consumption!S211)+consumption!J212*(Quarterly!J231/consumption!J211))/(Quarterly!K231+Quarterly!J231)</f>
        <v>1.0060894622580441</v>
      </c>
      <c r="O200">
        <f t="shared" si="8"/>
        <v>724.38404032115386</v>
      </c>
      <c r="Q200" s="14">
        <f>100*(Quarterly!K232+Quarterly!J232)/O200</f>
        <v>639.30177119126722</v>
      </c>
      <c r="S200">
        <f t="shared" si="6"/>
        <v>58.656708858886567</v>
      </c>
    </row>
    <row r="201" spans="1:19">
      <c r="A201" s="1">
        <v>35339</v>
      </c>
      <c r="B201" s="24">
        <v>1276.1410000000001</v>
      </c>
      <c r="C201" s="21">
        <v>5687.6</v>
      </c>
      <c r="F201">
        <f>((Quarterly!I233+Quarterly!G233)/(consumption!B212*(Quarterly!I233/consumption!B213)+B200*(Quarterly!G233/B201)))</f>
        <v>1.0044030523400529</v>
      </c>
      <c r="G201">
        <f>((consumption!B213*(Quarterly!I232/consumption!B212)+B201*(Quarterly!G232/B200))/(Quarterly!I232+Quarterly!G232))</f>
        <v>1.004457344802365</v>
      </c>
      <c r="I201">
        <f t="shared" si="7"/>
        <v>518.40227487882294</v>
      </c>
      <c r="J201">
        <f>((Quarterly!I233+Quarterly!G233)/I201)*100</f>
        <v>376.07859657940759</v>
      </c>
      <c r="L201" s="14">
        <f>(Quarterly!K233+Quarterly!J233)/(consumption!S212*(Quarterly!K233/consumption!S213)+consumption!J212*(Quarterly!J233/consumption!J213))</f>
        <v>1.0066591329819847</v>
      </c>
      <c r="N201">
        <f>(consumption!S213*(Quarterly!K232/consumption!S212)+consumption!J213*(Quarterly!J232/consumption!J212))/(Quarterly!K232+Quarterly!J232)</f>
        <v>1.0066584933188427</v>
      </c>
      <c r="O201">
        <f t="shared" si="8"/>
        <v>729.20757829475735</v>
      </c>
      <c r="Q201" s="14">
        <f>100*(Quarterly!K233+Quarterly!J233)/O201</f>
        <v>644.50783835659286</v>
      </c>
      <c r="S201">
        <f t="shared" si="6"/>
        <v>58.35128359933632</v>
      </c>
    </row>
    <row r="202" spans="1:19">
      <c r="A202" s="1">
        <v>35431</v>
      </c>
      <c r="B202" s="24">
        <v>1302.9369999999999</v>
      </c>
      <c r="C202" s="21">
        <v>5749.1</v>
      </c>
      <c r="F202">
        <f>((Quarterly!I234+Quarterly!G234)/(consumption!B213*(Quarterly!I234/consumption!B214)+B201*(Quarterly!G234/B202)))</f>
        <v>1.0236315281607775</v>
      </c>
      <c r="G202">
        <f>((consumption!B214*(Quarterly!I233/consumption!B213)+B202*(Quarterly!G233/B201))/(Quarterly!I233+Quarterly!G233))</f>
        <v>1.0236451080698159</v>
      </c>
      <c r="I202">
        <f t="shared" si="7"/>
        <v>530.65643275242792</v>
      </c>
      <c r="J202">
        <f>((Quarterly!I234+Quarterly!G234)/I202)*100</f>
        <v>376.55248795075642</v>
      </c>
      <c r="L202" s="14">
        <f>(Quarterly!K234+Quarterly!J234)/(consumption!S213*(Quarterly!K234/consumption!S214)+consumption!J213*(Quarterly!J234/consumption!J214))</f>
        <v>1.0082456816733913</v>
      </c>
      <c r="N202">
        <f>(consumption!S214*(Quarterly!K233/consumption!S213)+consumption!J214*(Quarterly!J233/consumption!J213))/(Quarterly!K233+Quarterly!J233)</f>
        <v>1.008244372009337</v>
      </c>
      <c r="O202">
        <f t="shared" si="8"/>
        <v>735.21991435056873</v>
      </c>
      <c r="Q202" s="14">
        <f>100*(Quarterly!K234+Quarterly!J234)/O202</f>
        <v>648.24141824421099</v>
      </c>
      <c r="S202">
        <f t="shared" si="6"/>
        <v>58.088310520278782</v>
      </c>
    </row>
    <row r="203" spans="1:19">
      <c r="A203" s="1">
        <v>35521</v>
      </c>
      <c r="B203" s="24">
        <v>1389.64</v>
      </c>
      <c r="C203" s="21">
        <v>5775.8</v>
      </c>
      <c r="F203">
        <f>((Quarterly!I235+Quarterly!G235)/(consumption!B214*(Quarterly!I235/consumption!B215)+B202*(Quarterly!G235/B203)))</f>
        <v>1.0426793502270195</v>
      </c>
      <c r="G203">
        <f>((consumption!B215*(Quarterly!I234/consumption!B214)+B203*(Quarterly!G234/B202))/(Quarterly!I234+Quarterly!G234))</f>
        <v>1.0427206376485625</v>
      </c>
      <c r="I203">
        <f t="shared" si="7"/>
        <v>553.31545910556383</v>
      </c>
      <c r="J203">
        <f>((Quarterly!I235+Quarterly!G235)/I203)*100</f>
        <v>372.12045427546519</v>
      </c>
      <c r="L203" s="14">
        <f>(Quarterly!K235+Quarterly!J235)/(consumption!S214*(Quarterly!K235/consumption!S215)+consumption!J214*(Quarterly!J235/consumption!J215))</f>
        <v>1.0057789866544586</v>
      </c>
      <c r="N203">
        <f>(consumption!S215*(Quarterly!K234/consumption!S214)+consumption!J215*(Quarterly!J234/consumption!J214))/(Quarterly!K234+Quarterly!J234)</f>
        <v>1.0057645795983545</v>
      </c>
      <c r="O203">
        <f t="shared" si="8"/>
        <v>739.46344422744937</v>
      </c>
      <c r="Q203" s="14">
        <f>100*(Quarterly!K235+Quarterly!J235)/O203</f>
        <v>650.57982751616055</v>
      </c>
      <c r="S203">
        <f t="shared" si="6"/>
        <v>57.19827737299795</v>
      </c>
    </row>
    <row r="204" spans="1:19">
      <c r="A204" s="1">
        <v>35612</v>
      </c>
      <c r="B204" s="24">
        <v>1417.5119999999999</v>
      </c>
      <c r="C204" s="21">
        <v>5870.7</v>
      </c>
      <c r="F204">
        <f>((Quarterly!I236+Quarterly!G236)/(consumption!B215*(Quarterly!I236/consumption!B216)+B203*(Quarterly!G236/B204)))</f>
        <v>1.0284399972671419</v>
      </c>
      <c r="G204">
        <f>((consumption!B216*(Quarterly!I235/consumption!B215)+B204*(Quarterly!G235/B203))/(Quarterly!I235+Quarterly!G235))</f>
        <v>1.0285032784567989</v>
      </c>
      <c r="I204">
        <f t="shared" si="7"/>
        <v>569.06925621134519</v>
      </c>
      <c r="J204">
        <f>((Quarterly!I236+Quarterly!G236)/I204)*100</f>
        <v>372.46784584911876</v>
      </c>
      <c r="L204" s="14">
        <f>(Quarterly!K236+Quarterly!J236)/(consumption!S215*(Quarterly!K236/consumption!S216)+consumption!J215*(Quarterly!J236/consumption!J216))</f>
        <v>1.0122926797718534</v>
      </c>
      <c r="N204">
        <f>(consumption!S216*(Quarterly!K235/consumption!S215)+consumption!J216*(Quarterly!J235/consumption!J215))/(Quarterly!K235+Quarterly!J235)</f>
        <v>1.0122957250095055</v>
      </c>
      <c r="O204">
        <f t="shared" si="8"/>
        <v>748.55455747044368</v>
      </c>
      <c r="Q204" s="14">
        <f>100*(Quarterly!K236+Quarterly!J236)/O204</f>
        <v>653.21892054515581</v>
      </c>
      <c r="S204">
        <f t="shared" si="6"/>
        <v>57.020370068011637</v>
      </c>
    </row>
    <row r="205" spans="1:19">
      <c r="A205" s="1">
        <v>35704</v>
      </c>
      <c r="B205" s="24">
        <v>1440.7329999999999</v>
      </c>
      <c r="C205" s="21">
        <v>5931.4</v>
      </c>
      <c r="F205">
        <f>((Quarterly!I237+Quarterly!G237)/(consumption!B216*(Quarterly!I237/consumption!B217)+B204*(Quarterly!G237/B205)))</f>
        <v>1.0192646173326154</v>
      </c>
      <c r="G205">
        <f>((consumption!B217*(Quarterly!I236/consumption!B216)+B205*(Quarterly!G236/B204))/(Quarterly!I236+Quarterly!G236))</f>
        <v>1.0192696823558285</v>
      </c>
      <c r="I205">
        <f t="shared" si="7"/>
        <v>580.0335988407187</v>
      </c>
      <c r="J205">
        <f>((Quarterly!I237+Quarterly!G237)/I205)*100</f>
        <v>371.20263452035925</v>
      </c>
      <c r="L205" s="14">
        <f>(Quarterly!K237+Quarterly!J237)/(consumption!S216*(Quarterly!K237/consumption!S217)+consumption!J216*(Quarterly!J237/consumption!J217))</f>
        <v>1.0082168061141794</v>
      </c>
      <c r="N205">
        <f>(consumption!S217*(Quarterly!K236/consumption!S216)+consumption!J217*(Quarterly!J236/consumption!J216))/(Quarterly!K236+Quarterly!J236)</f>
        <v>1.0082121732627209</v>
      </c>
      <c r="O205">
        <f t="shared" si="8"/>
        <v>754.70355116203518</v>
      </c>
      <c r="Q205" s="14">
        <f>100*(Quarterly!K237+Quarterly!J237)/O205</f>
        <v>656.20467697212632</v>
      </c>
      <c r="S205">
        <f t="shared" si="6"/>
        <v>56.568117775869936</v>
      </c>
    </row>
    <row r="206" spans="1:19">
      <c r="A206" s="1">
        <v>35796</v>
      </c>
      <c r="B206" s="24">
        <v>1515.8440000000001</v>
      </c>
      <c r="C206" s="21">
        <v>5996.8</v>
      </c>
      <c r="F206">
        <f>((Quarterly!I238+Quarterly!G238)/(consumption!B217*(Quarterly!I238/consumption!B218)+B205*(Quarterly!G238/B206)))</f>
        <v>1.0363410286198489</v>
      </c>
      <c r="G206">
        <f>((consumption!B218*(Quarterly!I237/consumption!B217)+B206*(Quarterly!G237/B205))/(Quarterly!I237+Quarterly!G237))</f>
        <v>1.0363232936497562</v>
      </c>
      <c r="I206">
        <f t="shared" si="7"/>
        <v>601.10747299539389</v>
      </c>
      <c r="J206">
        <f>((Quarterly!I238+Quarterly!G238)/I206)*100</f>
        <v>368.88578159749335</v>
      </c>
      <c r="L206" s="14">
        <f>(Quarterly!K238+Quarterly!J238)/(consumption!S217*(Quarterly!K238/consumption!S218)+consumption!J217*(Quarterly!J238/consumption!J218))</f>
        <v>1.0119254374521698</v>
      </c>
      <c r="N206">
        <f>(consumption!S218*(Quarterly!K237/consumption!S217)+consumption!J218*(Quarterly!J237/consumption!J217))/(Quarterly!K237+Quarterly!J237)</f>
        <v>1.0119284983922578</v>
      </c>
      <c r="O206">
        <f t="shared" si="8"/>
        <v>763.70487620665222</v>
      </c>
      <c r="Q206" s="14">
        <f>100*(Quarterly!K238+Quarterly!J238)/O206</f>
        <v>657.50529510057106</v>
      </c>
      <c r="S206">
        <f t="shared" si="6"/>
        <v>56.103849557754373</v>
      </c>
    </row>
    <row r="207" spans="1:19">
      <c r="A207" s="1">
        <v>35886</v>
      </c>
      <c r="B207" s="24">
        <v>1491.721</v>
      </c>
      <c r="C207" s="21">
        <v>6092.1</v>
      </c>
      <c r="F207">
        <f>((Quarterly!I239+Quarterly!G239)/(consumption!B218*(Quarterly!I239/consumption!B219)+B206*(Quarterly!G239/B207)))</f>
        <v>1.0040275493191879</v>
      </c>
      <c r="G207">
        <f>((consumption!B219*(Quarterly!I238/consumption!B218)+B207*(Quarterly!G238/B206))/(Quarterly!I238+Quarterly!G238))</f>
        <v>1.0040561459019743</v>
      </c>
      <c r="I207">
        <f t="shared" si="7"/>
        <v>603.53705773762454</v>
      </c>
      <c r="J207">
        <f>((Quarterly!I239+Quarterly!G239)/I207)*100</f>
        <v>366.90373384871174</v>
      </c>
      <c r="L207" s="14">
        <f>(Quarterly!K239+Quarterly!J239)/(consumption!S218*(Quarterly!K239/consumption!S219)+consumption!J218*(Quarterly!J239/consumption!J219))</f>
        <v>1.0115964238000652</v>
      </c>
      <c r="N207">
        <f>(consumption!S219*(Quarterly!K238/consumption!S218)+consumption!J219*(Quarterly!J238/consumption!J218))/(Quarterly!K238+Quarterly!J238)</f>
        <v>1.0115977322899146</v>
      </c>
      <c r="O207">
        <f t="shared" si="8"/>
        <v>772.56162125919855</v>
      </c>
      <c r="Q207" s="14">
        <f>100*(Quarterly!K239+Quarterly!J239)/O207</f>
        <v>659.41665490665127</v>
      </c>
      <c r="S207">
        <f t="shared" ref="S207:S248" si="9">100*J207/Q207</f>
        <v>55.640653161945316</v>
      </c>
    </row>
    <row r="208" spans="1:19">
      <c r="A208" s="1">
        <v>35977</v>
      </c>
      <c r="B208" s="24">
        <v>1525.8050000000001</v>
      </c>
      <c r="C208" s="21">
        <v>6165.7</v>
      </c>
      <c r="F208">
        <f>((Quarterly!I240+Quarterly!G240)/(consumption!B219*(Quarterly!I240/consumption!B220)+B207*(Quarterly!G240/B208)))</f>
        <v>1.0245100903445563</v>
      </c>
      <c r="G208">
        <f>((consumption!B220*(Quarterly!I239/consumption!B219)+B208*(Quarterly!G239/B207))/(Quarterly!I239+Quarterly!G239))</f>
        <v>1.0245177854887602</v>
      </c>
      <c r="I208">
        <f t="shared" ref="I208:I242" si="10">I207*SQRT(F208*G208)</f>
        <v>618.33212769704687</v>
      </c>
      <c r="J208">
        <f>((Quarterly!I240+Quarterly!G240)/I208)*100</f>
        <v>365.93602348099472</v>
      </c>
      <c r="L208" s="14">
        <f>(Quarterly!K240+Quarterly!J240)/(consumption!S219*(Quarterly!K240/consumption!S220)+consumption!J219*(Quarterly!J240/consumption!J220))</f>
        <v>1.0097749963566451</v>
      </c>
      <c r="N208">
        <f>(consumption!S220*(Quarterly!K239/consumption!S219)+consumption!J220*(Quarterly!J239/consumption!J219))/(Quarterly!K239+Quarterly!J239)</f>
        <v>1.0097749948345889</v>
      </c>
      <c r="O208">
        <f t="shared" ref="O208:O242" si="11">O207*SQRT(L208*N208)</f>
        <v>780.11340770434992</v>
      </c>
      <c r="Q208" s="14">
        <f>100*(Quarterly!K240+Quarterly!J240)/O208</f>
        <v>662.63442583454218</v>
      </c>
      <c r="S208">
        <f t="shared" si="9"/>
        <v>55.224420768680048</v>
      </c>
    </row>
    <row r="209" spans="1:19">
      <c r="A209" s="1">
        <v>36069</v>
      </c>
      <c r="B209" s="24">
        <v>1563.048</v>
      </c>
      <c r="C209" s="21">
        <v>6248.8</v>
      </c>
      <c r="F209">
        <f>((Quarterly!I241+Quarterly!G241)/(consumption!B220*(Quarterly!I241/consumption!B221)+B208*(Quarterly!G241/B209)))</f>
        <v>1.035966083685552</v>
      </c>
      <c r="G209">
        <f>((consumption!B221*(Quarterly!I240/consumption!B220)+B209*(Quarterly!G240/B208))/(Quarterly!I240+Quarterly!G240))</f>
        <v>1.0360389162481796</v>
      </c>
      <c r="I209">
        <f t="shared" si="10"/>
        <v>640.59362970822076</v>
      </c>
      <c r="J209">
        <f>((Quarterly!I241+Quarterly!G241)/I209)*100</f>
        <v>365.72327468618522</v>
      </c>
      <c r="L209" s="14">
        <f>(Quarterly!K241+Quarterly!J241)/(consumption!S220*(Quarterly!K241/consumption!S221)+consumption!J220*(Quarterly!J241/consumption!J221))</f>
        <v>1.0068229556686039</v>
      </c>
      <c r="N209">
        <f>(consumption!S221*(Quarterly!K240/consumption!S220)+consumption!J221*(Quarterly!J240/consumption!J220))/(Quarterly!K240+Quarterly!J240)</f>
        <v>1.0068330795428289</v>
      </c>
      <c r="O209">
        <f t="shared" si="11"/>
        <v>785.44003577668377</v>
      </c>
      <c r="Q209" s="14">
        <f>100*(Quarterly!K241+Quarterly!J241)/O209</f>
        <v>666.12341638866519</v>
      </c>
      <c r="S209">
        <f t="shared" si="9"/>
        <v>54.903230495772796</v>
      </c>
    </row>
    <row r="210" spans="1:19">
      <c r="A210" s="1">
        <v>36161</v>
      </c>
      <c r="B210" s="24">
        <v>1606.643</v>
      </c>
      <c r="C210" s="21">
        <v>6311.3</v>
      </c>
      <c r="F210">
        <f>((Quarterly!I242+Quarterly!G242)/(consumption!B221*(Quarterly!I242/consumption!B222)+B209*(Quarterly!G242/B210)))</f>
        <v>1.0172356239281177</v>
      </c>
      <c r="G210">
        <f>((consumption!B222*(Quarterly!I241/consumption!B221)+B210*(Quarterly!G241/B209))/(Quarterly!I241+Quarterly!G241))</f>
        <v>1.0171598312448189</v>
      </c>
      <c r="I210">
        <f t="shared" si="10"/>
        <v>651.61038399335803</v>
      </c>
      <c r="J210">
        <f>((Quarterly!I242+Quarterly!G242)/I210)*100</f>
        <v>365.5405221449447</v>
      </c>
      <c r="L210" s="14">
        <f>(Quarterly!K242+Quarterly!J242)/(consumption!S221*(Quarterly!K242/consumption!S222)+consumption!J221*(Quarterly!J242/consumption!J222))</f>
        <v>1.0121126351855154</v>
      </c>
      <c r="N210">
        <f>(consumption!S222*(Quarterly!K241/consumption!S221)+consumption!J222*(Quarterly!J241/consumption!J221))/(Quarterly!K241+Quarterly!J241)</f>
        <v>1.0121127512392458</v>
      </c>
      <c r="O210">
        <f t="shared" si="11"/>
        <v>794.95382996676665</v>
      </c>
      <c r="Q210" s="14">
        <f>100*(Quarterly!K242+Quarterly!J242)/O210</f>
        <v>668.78097816350646</v>
      </c>
      <c r="S210">
        <f t="shared" si="9"/>
        <v>54.657733111478507</v>
      </c>
    </row>
    <row r="211" spans="1:19">
      <c r="A211" s="1">
        <v>36251</v>
      </c>
      <c r="B211" s="24">
        <v>1607.8409999999999</v>
      </c>
      <c r="C211" s="21">
        <v>6409.7</v>
      </c>
      <c r="F211">
        <f>((Quarterly!I243+Quarterly!G243)/(consumption!B222*(Quarterly!I243/consumption!B223)+B210*(Quarterly!G243/B211)))</f>
        <v>1.0160549836418542</v>
      </c>
      <c r="G211">
        <f>((consumption!B223*(Quarterly!I242/consumption!B222)+B211*(Quarterly!G242/B210))/(Quarterly!I242+Quarterly!G242))</f>
        <v>1.0160503179675722</v>
      </c>
      <c r="I211">
        <f t="shared" si="10"/>
        <v>662.07045794658336</v>
      </c>
      <c r="J211">
        <f>((Quarterly!I243+Quarterly!G243)/I211)*100</f>
        <v>363.76792999791462</v>
      </c>
      <c r="L211" s="14">
        <f>(Quarterly!K243+Quarterly!J243)/(consumption!S222*(Quarterly!K243/consumption!S223)+consumption!J222*(Quarterly!J243/consumption!J223))</f>
        <v>1.010967465365012</v>
      </c>
      <c r="N211">
        <f>(consumption!S223*(Quarterly!K242/consumption!S222)+consumption!J223*(Quarterly!J242/consumption!J222))/(Quarterly!K242+Quarterly!J242)</f>
        <v>1.0109694849036046</v>
      </c>
      <c r="O211">
        <f t="shared" si="11"/>
        <v>803.67326128327932</v>
      </c>
      <c r="Q211" s="14">
        <f>100*(Quarterly!K243+Quarterly!J243)/O211</f>
        <v>674.25411060054887</v>
      </c>
      <c r="S211">
        <f t="shared" si="9"/>
        <v>53.95116237020958</v>
      </c>
    </row>
    <row r="212" spans="1:19">
      <c r="A212" s="1">
        <v>36342</v>
      </c>
      <c r="B212" s="24">
        <v>1647.357</v>
      </c>
      <c r="C212" s="21">
        <v>6476.7</v>
      </c>
      <c r="F212">
        <f>((Quarterly!I244+Quarterly!G244)/(consumption!B223*(Quarterly!I244/consumption!B224)+B211*(Quarterly!G244/B212)))</f>
        <v>1.0234587439825151</v>
      </c>
      <c r="G212">
        <f>((consumption!B224*(Quarterly!I243/consumption!B223)+B212*(Quarterly!G243/B211))/(Quarterly!I243+Quarterly!G243))</f>
        <v>1.0234562878865723</v>
      </c>
      <c r="I212">
        <f t="shared" si="10"/>
        <v>677.60098626316824</v>
      </c>
      <c r="J212">
        <f>((Quarterly!I244+Quarterly!G244)/I212)*100</f>
        <v>363.20785386875929</v>
      </c>
      <c r="L212" s="14">
        <f>(Quarterly!K244+Quarterly!J244)/(consumption!S223*(Quarterly!K244/consumption!S224)+consumption!J223*(Quarterly!J244/consumption!J224))</f>
        <v>1.0088642558295122</v>
      </c>
      <c r="N212">
        <f>(consumption!S224*(Quarterly!K243/consumption!S223)+consumption!J224*(Quarterly!J243/consumption!J223))/(Quarterly!K243+Quarterly!J243)</f>
        <v>1.0088727697395634</v>
      </c>
      <c r="O212">
        <f t="shared" si="11"/>
        <v>810.80064786834328</v>
      </c>
      <c r="Q212" s="14">
        <f>100*(Quarterly!K244+Quarterly!J244)/O212</f>
        <v>678.88450933919296</v>
      </c>
      <c r="S212">
        <f t="shared" si="9"/>
        <v>53.500683676269993</v>
      </c>
    </row>
    <row r="213" spans="1:19">
      <c r="A213" s="1">
        <v>36434</v>
      </c>
      <c r="B213" s="24">
        <v>1708.4280000000001</v>
      </c>
      <c r="C213" s="21">
        <v>6556.8</v>
      </c>
      <c r="F213">
        <f>((Quarterly!I245+Quarterly!G245)/(consumption!B224*(Quarterly!I245/consumption!B225)+B212*(Quarterly!G245/B213)))</f>
        <v>1.0269099216961328</v>
      </c>
      <c r="G213">
        <f>((consumption!B225*(Quarterly!I244/consumption!B224)+B213*(Quarterly!G244/B212))/(Quarterly!I244+Quarterly!G244))</f>
        <v>1.0268776379728799</v>
      </c>
      <c r="I213">
        <f t="shared" si="10"/>
        <v>695.82423791740848</v>
      </c>
      <c r="J213">
        <f>((Quarterly!I245+Quarterly!G245)/I213)*100</f>
        <v>362.41910853058374</v>
      </c>
      <c r="L213" s="14">
        <f>(Quarterly!K245+Quarterly!J245)/(consumption!S224*(Quarterly!K245/consumption!S225)+consumption!J224*(Quarterly!J245/consumption!J225))</f>
        <v>1.0131838119298222</v>
      </c>
      <c r="N213">
        <f>(consumption!S225*(Quarterly!K244/consumption!S224)+consumption!J225*(Quarterly!J244/consumption!J224))/(Quarterly!K244+Quarterly!J244)</f>
        <v>1.0131797494127934</v>
      </c>
      <c r="O213">
        <f t="shared" si="11"/>
        <v>821.48844417504711</v>
      </c>
      <c r="Q213" s="14">
        <f>100*(Quarterly!K245+Quarterly!J245)/O213</f>
        <v>684.08752914880017</v>
      </c>
      <c r="S213">
        <f t="shared" si="9"/>
        <v>52.978470310887907</v>
      </c>
    </row>
    <row r="214" spans="1:19">
      <c r="A214" s="1">
        <v>36526</v>
      </c>
      <c r="B214" s="24">
        <v>1678.04</v>
      </c>
      <c r="C214" s="21">
        <v>6661.3</v>
      </c>
      <c r="F214">
        <f>((Quarterly!I246+Quarterly!G246)/(consumption!B225*(Quarterly!I246/consumption!B226)+B213*(Quarterly!G246/B214)))</f>
        <v>1.0064487862922336</v>
      </c>
      <c r="G214">
        <f>((consumption!B226*(Quarterly!I245/consumption!B225)+B214*(Quarterly!G245/B213))/(Quarterly!I245+Quarterly!G245))</f>
        <v>1.0066670728313114</v>
      </c>
      <c r="I214">
        <f t="shared" si="10"/>
        <v>700.38740013962934</v>
      </c>
      <c r="J214">
        <f>((Quarterly!I246+Quarterly!G246)/I214)*100</f>
        <v>363.96999710328754</v>
      </c>
      <c r="L214" s="14">
        <f>(Quarterly!K246+Quarterly!J246)/(consumption!S225*(Quarterly!K246/consumption!S226)+consumption!J225*(Quarterly!J246/consumption!J226))</f>
        <v>1.010065776652876</v>
      </c>
      <c r="N214">
        <f>(consumption!S226*(Quarterly!K245/consumption!S225)+consumption!J226*(Quarterly!J245/consumption!J225))/(Quarterly!K245+Quarterly!J245)</f>
        <v>1.0100748963589914</v>
      </c>
      <c r="O214">
        <f t="shared" si="11"/>
        <v>829.76110923517058</v>
      </c>
      <c r="Q214" s="14">
        <f>100*(Quarterly!K246+Quarterly!J246)/O214</f>
        <v>691.40381926167402</v>
      </c>
      <c r="S214">
        <f t="shared" si="9"/>
        <v>52.642173352753296</v>
      </c>
    </row>
    <row r="215" spans="1:19">
      <c r="A215" s="1">
        <v>36617</v>
      </c>
      <c r="B215" s="24">
        <v>1788.5719999999999</v>
      </c>
      <c r="C215" s="21">
        <v>6703.3</v>
      </c>
      <c r="F215">
        <f>((Quarterly!I247+Quarterly!G247)/(consumption!B226*(Quarterly!I247/consumption!B227)+B214*(Quarterly!G247/B215)))</f>
        <v>1.0347551466278675</v>
      </c>
      <c r="G215">
        <f>((consumption!B227*(Quarterly!I246/consumption!B226)+B215*(Quarterly!G246/B214))/(Quarterly!I246+Quarterly!G246))</f>
        <v>1.034737529852741</v>
      </c>
      <c r="I215">
        <f t="shared" si="10"/>
        <v>724.72329761786989</v>
      </c>
      <c r="J215">
        <f>((Quarterly!I247+Quarterly!G247)/I215)*100</f>
        <v>363.71122725929672</v>
      </c>
      <c r="L215" s="14">
        <f>(Quarterly!K247+Quarterly!J247)/(consumption!S226*(Quarterly!K247/consumption!S227)+consumption!J226*(Quarterly!J247/consumption!J227))</f>
        <v>1.011039795792376</v>
      </c>
      <c r="N215">
        <f>(consumption!S227*(Quarterly!K246/consumption!S226)+consumption!J227*(Quarterly!J246/consumption!J226))/(Quarterly!K246+Quarterly!J246)</f>
        <v>1.0110349079333989</v>
      </c>
      <c r="O215">
        <f t="shared" si="11"/>
        <v>838.91947455748812</v>
      </c>
      <c r="Q215" s="14">
        <f>100*(Quarterly!K247+Quarterly!J247)/O215</f>
        <v>695.40643374350748</v>
      </c>
      <c r="S215">
        <f t="shared" si="9"/>
        <v>52.301964665665913</v>
      </c>
    </row>
    <row r="216" spans="1:19">
      <c r="A216" s="1">
        <v>36708</v>
      </c>
      <c r="B216" s="24">
        <v>1742.6</v>
      </c>
      <c r="C216" s="21">
        <v>6768</v>
      </c>
      <c r="F216">
        <f>((Quarterly!I248+Quarterly!G248)/(consumption!B227*(Quarterly!I248/consumption!B228)+B215*(Quarterly!G248/B216)))</f>
        <v>0.98726274197650865</v>
      </c>
      <c r="G216">
        <f>((consumption!B228*(Quarterly!I247/consumption!B227)+B216*(Quarterly!G247/B215))/(Quarterly!I247+Quarterly!G247))</f>
        <v>0.98738465580346491</v>
      </c>
      <c r="I216">
        <f t="shared" si="10"/>
        <v>715.53648551209346</v>
      </c>
      <c r="J216">
        <f>((Quarterly!I248+Quarterly!G248)/I216)*100</f>
        <v>364.80320051490696</v>
      </c>
      <c r="L216" s="14">
        <f>(Quarterly!K248+Quarterly!J248)/(consumption!S227*(Quarterly!K248/consumption!S228)+consumption!J227*(Quarterly!J248/consumption!J228))</f>
        <v>1.008898712937716</v>
      </c>
      <c r="N216">
        <f>(consumption!S228*(Quarterly!K247/consumption!S227)+consumption!J228*(Quarterly!J247/consumption!J227))/(Quarterly!K247+Quarterly!J247)</f>
        <v>1.0089023193576478</v>
      </c>
      <c r="O216">
        <f t="shared" si="11"/>
        <v>846.38629088604</v>
      </c>
      <c r="Q216" s="14">
        <f>100*(Quarterly!K248+Quarterly!J248)/O216</f>
        <v>699.73959452958854</v>
      </c>
      <c r="S216">
        <f t="shared" si="9"/>
        <v>52.134137237174905</v>
      </c>
    </row>
    <row r="217" spans="1:19">
      <c r="A217" s="1">
        <v>36800</v>
      </c>
      <c r="B217" s="24">
        <v>1732.6559999999999</v>
      </c>
      <c r="C217" s="21">
        <v>6825</v>
      </c>
      <c r="F217">
        <f>((Quarterly!I249+Quarterly!G249)/(consumption!B228*(Quarterly!I249/consumption!B229)+B216*(Quarterly!G249/B217)))</f>
        <v>0.99678391484663309</v>
      </c>
      <c r="G217">
        <f>((consumption!B229*(Quarterly!I248/consumption!B228)+B217*(Quarterly!G248/B216))/(Quarterly!I248+Quarterly!G248))</f>
        <v>0.9967876674090963</v>
      </c>
      <c r="I217">
        <f t="shared" si="10"/>
        <v>713.23660179076035</v>
      </c>
      <c r="J217">
        <f>((Quarterly!I249+Quarterly!G249)/I217)*100</f>
        <v>364.50737293522889</v>
      </c>
      <c r="L217" s="14">
        <f>(Quarterly!K249+Quarterly!J249)/(consumption!S228*(Quarterly!K249/consumption!S229)+consumption!J228*(Quarterly!J249/consumption!J229))</f>
        <v>1.0093490582692584</v>
      </c>
      <c r="N217">
        <f>(consumption!S229*(Quarterly!K248/consumption!S228)+consumption!J229*(Quarterly!J248/consumption!J228))/(Quarterly!K248+Quarterly!J248)</f>
        <v>1.0093487624597455</v>
      </c>
      <c r="O217">
        <f t="shared" si="11"/>
        <v>854.29908045326761</v>
      </c>
      <c r="Q217" s="14">
        <f>100*(Quarterly!K249+Quarterly!J249)/O217</f>
        <v>703.5943427225551</v>
      </c>
      <c r="S217">
        <f t="shared" si="9"/>
        <v>51.806467278399268</v>
      </c>
    </row>
    <row r="218" spans="1:19">
      <c r="A218" s="1">
        <v>36892</v>
      </c>
      <c r="B218" s="24">
        <v>1670.3</v>
      </c>
      <c r="C218" s="21">
        <v>6853.1</v>
      </c>
      <c r="F218">
        <f>((Quarterly!I250+Quarterly!G250)/(consumption!B229*(Quarterly!I250/consumption!B230)+B217*(Quarterly!G250/B218)))</f>
        <v>0.98129352054300867</v>
      </c>
      <c r="G218">
        <f>((consumption!B230*(Quarterly!I249/consumption!B229)+B218*(Quarterly!G249/B217))/(Quarterly!I249+Quarterly!G249))</f>
        <v>0.98132393568502752</v>
      </c>
      <c r="I218">
        <f t="shared" si="10"/>
        <v>699.90530246360925</v>
      </c>
      <c r="J218">
        <f>((Quarterly!I250+Quarterly!G250)/I218)*100</f>
        <v>363.96352349858773</v>
      </c>
      <c r="L218" s="14">
        <f>(Quarterly!K250+Quarterly!J250)/(consumption!S229*(Quarterly!K250/consumption!S230)+consumption!J229*(Quarterly!J250/consumption!J230))</f>
        <v>1.0022850077183663</v>
      </c>
      <c r="N218">
        <f>(consumption!S230*(Quarterly!K249/consumption!S229)+consumption!J230*(Quarterly!J249/consumption!J229))/(Quarterly!K249+Quarterly!J249)</f>
        <v>1.0022818640126956</v>
      </c>
      <c r="O218">
        <f t="shared" si="11"/>
        <v>856.24981761241179</v>
      </c>
      <c r="Q218" s="14">
        <f>100*(Quarterly!K250+Quarterly!J250)/O218</f>
        <v>710.50526083193097</v>
      </c>
      <c r="S218">
        <f t="shared" si="9"/>
        <v>51.226013875312148</v>
      </c>
    </row>
    <row r="219" spans="1:19">
      <c r="A219" s="1">
        <v>36982</v>
      </c>
      <c r="B219" s="24">
        <v>1637.413</v>
      </c>
      <c r="C219" s="21">
        <v>6870.3</v>
      </c>
      <c r="F219">
        <f>((Quarterly!I251+Quarterly!G251)/(consumption!B230*(Quarterly!I251/consumption!B231)+B218*(Quarterly!G251/B219)))</f>
        <v>0.98677030342151739</v>
      </c>
      <c r="G219">
        <f>((consumption!B231*(Quarterly!I250/consumption!B230)+B219*(Quarterly!G250/B218))/(Quarterly!I250+Quarterly!G250))</f>
        <v>0.9868177757462645</v>
      </c>
      <c r="I219">
        <f t="shared" si="10"/>
        <v>690.66238054444614</v>
      </c>
      <c r="J219">
        <f>((Quarterly!I251+Quarterly!G251)/I219)*100</f>
        <v>363.7667362191475</v>
      </c>
      <c r="L219" s="14">
        <f>(Quarterly!K251+Quarterly!J251)/(consumption!S230*(Quarterly!K251/consumption!S231)+consumption!J230*(Quarterly!J251/consumption!J231))</f>
        <v>1.0029555187447177</v>
      </c>
      <c r="N219">
        <f>(consumption!S231*(Quarterly!K250/consumption!S230)+consumption!J231*(Quarterly!J250/consumption!J230))/(Quarterly!K250+Quarterly!J250)</f>
        <v>1.0029557951724131</v>
      </c>
      <c r="O219">
        <f t="shared" si="11"/>
        <v>858.7805983441001</v>
      </c>
      <c r="Q219" s="14">
        <f>100*(Quarterly!K251+Quarterly!J251)/O219</f>
        <v>716.45773226174663</v>
      </c>
      <c r="S219">
        <f t="shared" si="9"/>
        <v>50.77295140228189</v>
      </c>
    </row>
    <row r="220" spans="1:19">
      <c r="A220" s="1">
        <v>37073</v>
      </c>
      <c r="B220" s="24">
        <v>1592.6030000000001</v>
      </c>
      <c r="C220" s="21">
        <v>6900.5</v>
      </c>
      <c r="F220">
        <f>((Quarterly!I252+Quarterly!G252)/(consumption!B231*(Quarterly!I252/consumption!B232)+B219*(Quarterly!G252/B220)))</f>
        <v>0.98456895878863371</v>
      </c>
      <c r="G220">
        <f>((consumption!B232*(Quarterly!I251/consumption!B231)+B220*(Quarterly!G251/B219))/(Quarterly!I251+Quarterly!G251))</f>
        <v>0.98467609995159644</v>
      </c>
      <c r="I220">
        <f t="shared" si="10"/>
        <v>680.04173906594599</v>
      </c>
      <c r="J220">
        <f>((Quarterly!I252+Quarterly!G252)/I220)*100</f>
        <v>364.40410310751383</v>
      </c>
      <c r="L220" s="14">
        <f>(Quarterly!K252+Quarterly!J252)/(consumption!S231*(Quarterly!K252/consumption!S232)+consumption!J231*(Quarterly!J252/consumption!J232))</f>
        <v>1.0039289440117996</v>
      </c>
      <c r="N220">
        <f>(consumption!S232*(Quarterly!K251/consumption!S231)+consumption!J232*(Quarterly!J251/consumption!J231))/(Quarterly!K251+Quarterly!J251)</f>
        <v>1.0039337463534221</v>
      </c>
      <c r="O220">
        <f t="shared" si="11"/>
        <v>862.15676130985389</v>
      </c>
      <c r="Q220" s="14">
        <f>100*(Quarterly!K252+Quarterly!J252)/O220</f>
        <v>718.34964103171558</v>
      </c>
      <c r="S220">
        <f t="shared" si="9"/>
        <v>50.727957848513093</v>
      </c>
    </row>
    <row r="221" spans="1:19">
      <c r="A221" s="1">
        <v>37165</v>
      </c>
      <c r="B221" s="24">
        <v>1493.3869999999999</v>
      </c>
      <c r="C221" s="21">
        <v>7017.6</v>
      </c>
      <c r="F221">
        <f>((Quarterly!I253+Quarterly!G253)/(consumption!B232*(Quarterly!I253/consumption!B233)+B220*(Quarterly!G253/B221)))</f>
        <v>0.98794278739245245</v>
      </c>
      <c r="G221">
        <f>((consumption!B233*(Quarterly!I252/consumption!B232)+B221*(Quarterly!G252/B220))/(Quarterly!I252+Quarterly!G252))</f>
        <v>0.98826567847541225</v>
      </c>
      <c r="I221">
        <f t="shared" si="10"/>
        <v>671.95211197358879</v>
      </c>
      <c r="J221">
        <f>((Quarterly!I253+Quarterly!G253)/I221)*100</f>
        <v>365.23436064391188</v>
      </c>
      <c r="L221" s="14">
        <f>(Quarterly!K253+Quarterly!J253)/(consumption!S232*(Quarterly!K253/consumption!S233)+consumption!J232*(Quarterly!J253/consumption!J233))</f>
        <v>1.0078015552542925</v>
      </c>
      <c r="N221">
        <f>(consumption!S233*(Quarterly!K252/consumption!S232)+consumption!J233*(Quarterly!J252/consumption!J232))/(Quarterly!K252+Quarterly!J252)</f>
        <v>1.0078266156296121</v>
      </c>
      <c r="O221">
        <f t="shared" si="11"/>
        <v>868.89372783992894</v>
      </c>
      <c r="Q221" s="14">
        <f>100*(Quarterly!K253+Quarterly!J253)/O221</f>
        <v>719.93844581559847</v>
      </c>
      <c r="S221">
        <f t="shared" si="9"/>
        <v>50.731331652964847</v>
      </c>
    </row>
    <row r="222" spans="1:19">
      <c r="A222" s="1">
        <v>37257</v>
      </c>
      <c r="B222" s="24">
        <v>1541.702</v>
      </c>
      <c r="C222" s="21">
        <v>7042.2</v>
      </c>
      <c r="F222">
        <f>((Quarterly!I254+Quarterly!G254)/(consumption!B233*(Quarterly!I254/consumption!B234)+B221*(Quarterly!G254/B222)))</f>
        <v>1.0160139045240586</v>
      </c>
      <c r="G222">
        <f>((consumption!B234*(Quarterly!I253/consumption!B233)+B222*(Quarterly!G253/B221))/(Quarterly!I253+Quarterly!G253))</f>
        <v>1.0159724376617567</v>
      </c>
      <c r="I222">
        <f t="shared" si="10"/>
        <v>682.69875692446874</v>
      </c>
      <c r="J222">
        <f>((Quarterly!I254+Quarterly!G254)/I222)*100</f>
        <v>363.16163972073861</v>
      </c>
      <c r="L222" s="14">
        <f>(Quarterly!K254+Quarterly!J254)/(consumption!S233*(Quarterly!K254/consumption!S234)+consumption!J233*(Quarterly!J254/consumption!J234))</f>
        <v>1.0056925291712964</v>
      </c>
      <c r="N222">
        <f>(consumption!S234*(Quarterly!K253/consumption!S233)+consumption!J234*(Quarterly!J253/consumption!J233))/(Quarterly!K253+Quarterly!J253)</f>
        <v>1.0056966583424185</v>
      </c>
      <c r="O222">
        <f t="shared" si="11"/>
        <v>873.84172463601749</v>
      </c>
      <c r="Q222" s="14">
        <f>100*(Quarterly!K254+Quarterly!J254)/O222</f>
        <v>722.68236019863173</v>
      </c>
      <c r="S222">
        <f t="shared" si="9"/>
        <v>50.251903148836007</v>
      </c>
    </row>
    <row r="223" spans="1:19">
      <c r="A223" s="1">
        <v>37347</v>
      </c>
      <c r="B223" s="24">
        <v>1548.991</v>
      </c>
      <c r="C223" s="21">
        <v>7083.5</v>
      </c>
      <c r="F223">
        <f>((Quarterly!I255+Quarterly!G255)/(consumption!B234*(Quarterly!I255/consumption!B235)+B222*(Quarterly!G255/B223)))</f>
        <v>1.0062862688426271</v>
      </c>
      <c r="G223">
        <f>((consumption!B235*(Quarterly!I254/consumption!B234)+B223*(Quarterly!G254/B222))/(Quarterly!I254+Quarterly!G254))</f>
        <v>1.0062910263147724</v>
      </c>
      <c r="I223">
        <f t="shared" si="10"/>
        <v>686.9920088072638</v>
      </c>
      <c r="J223">
        <f>((Quarterly!I255+Quarterly!G255)/I223)*100</f>
        <v>362.49329949610171</v>
      </c>
      <c r="L223" s="14">
        <f>(Quarterly!K255+Quarterly!J255)/(consumption!S234*(Quarterly!K255/consumption!S235)+consumption!J234*(Quarterly!J255/consumption!J235))</f>
        <v>1.0054197286685751</v>
      </c>
      <c r="N223">
        <f>(consumption!S235*(Quarterly!K254/consumption!S234)+consumption!J235*(Quarterly!J254/consumption!J234))/(Quarterly!K254+Quarterly!J254)</f>
        <v>1.0054245672024964</v>
      </c>
      <c r="O223">
        <f t="shared" si="11"/>
        <v>878.57982373669415</v>
      </c>
      <c r="Q223" s="14">
        <f>100*(Quarterly!K255+Quarterly!J255)/O223</f>
        <v>728.91498609229109</v>
      </c>
      <c r="S223">
        <f t="shared" si="9"/>
        <v>49.730531874426966</v>
      </c>
    </row>
    <row r="224" spans="1:19">
      <c r="A224" s="1">
        <v>37438</v>
      </c>
      <c r="B224" s="24">
        <v>1570.893</v>
      </c>
      <c r="C224" s="21">
        <v>7123.2</v>
      </c>
      <c r="F224">
        <f>((Quarterly!I256+Quarterly!G256)/(consumption!B235*(Quarterly!I256/consumption!B236)+B223*(Quarterly!G256/B224)))</f>
        <v>1.019128068608389</v>
      </c>
      <c r="G224">
        <f>((consumption!B236*(Quarterly!I255/consumption!B235)+B224*(Quarterly!G255/B223))/(Quarterly!I255+Quarterly!G255))</f>
        <v>1.019140864992766</v>
      </c>
      <c r="I224">
        <f t="shared" si="10"/>
        <v>700.13723457825074</v>
      </c>
      <c r="J224">
        <f>((Quarterly!I256+Quarterly!G256)/I224)*100</f>
        <v>361.78621488768994</v>
      </c>
      <c r="L224" s="14">
        <f>(Quarterly!K256+Quarterly!J256)/(consumption!S235*(Quarterly!K256/consumption!S236)+consumption!J235*(Quarterly!J256/consumption!J236))</f>
        <v>1.00245139482227</v>
      </c>
      <c r="N224">
        <f>(consumption!S236*(Quarterly!K255/consumption!S235)+consumption!J236*(Quarterly!J255/consumption!J235))/(Quarterly!K255+Quarterly!J255)</f>
        <v>1.0024485968872809</v>
      </c>
      <c r="O224">
        <f t="shared" si="11"/>
        <v>880.73234066208079</v>
      </c>
      <c r="Q224" s="14">
        <f>100*(Quarterly!K256+Quarterly!J256)/O224</f>
        <v>733.08310617348263</v>
      </c>
      <c r="S224">
        <f t="shared" si="9"/>
        <v>49.351323450369343</v>
      </c>
    </row>
    <row r="225" spans="1:19">
      <c r="A225" s="1">
        <v>37530</v>
      </c>
      <c r="B225" s="24">
        <v>1566.953</v>
      </c>
      <c r="C225" s="21">
        <v>7148.2</v>
      </c>
      <c r="F225">
        <f>((Quarterly!I257+Quarterly!G257)/(consumption!B236*(Quarterly!I257/consumption!B237)+B224*(Quarterly!G257/B225)))</f>
        <v>0.99355064618017441</v>
      </c>
      <c r="G225">
        <f>((consumption!B237*(Quarterly!I256/consumption!B236)+B225*(Quarterly!G256/B224))/(Quarterly!I256+Quarterly!G256))</f>
        <v>0.99351646486704559</v>
      </c>
      <c r="I225">
        <f t="shared" si="10"/>
        <v>695.60983592207992</v>
      </c>
      <c r="J225">
        <f>((Quarterly!I257+Quarterly!G257)/I225)*100</f>
        <v>362.50206218798519</v>
      </c>
      <c r="L225" s="14">
        <f>(Quarterly!K257+Quarterly!J257)/(consumption!S236*(Quarterly!K257/consumption!S237)+consumption!J236*(Quarterly!J257/consumption!J237))</f>
        <v>1.0059002476801111</v>
      </c>
      <c r="N225">
        <f>(consumption!S237*(Quarterly!K256/consumption!S236)+consumption!J237*(Quarterly!J256/consumption!J236))/(Quarterly!K256+Quarterly!J256)</f>
        <v>1.0059042248224122</v>
      </c>
      <c r="O225">
        <f t="shared" si="11"/>
        <v>885.93063100906386</v>
      </c>
      <c r="Q225" s="14">
        <f>100*(Quarterly!K257+Quarterly!J257)/O225</f>
        <v>737.24733871778471</v>
      </c>
      <c r="S225">
        <f t="shared" si="9"/>
        <v>49.16966710499711</v>
      </c>
    </row>
    <row r="226" spans="1:19">
      <c r="A226" s="1">
        <v>37622</v>
      </c>
      <c r="B226" s="24">
        <v>1561.799</v>
      </c>
      <c r="C226" s="21">
        <v>7184.9</v>
      </c>
      <c r="F226">
        <f>((Quarterly!I258+Quarterly!G258)/(consumption!B237*(Quarterly!I258/consumption!B238)+B225*(Quarterly!G258/B226)))</f>
        <v>0.99827026406534103</v>
      </c>
      <c r="G226">
        <f>((consumption!B238*(Quarterly!I257/consumption!B237)+B226*(Quarterly!G257/B225))/(Quarterly!I257+Quarterly!G257))</f>
        <v>0.99828941218187528</v>
      </c>
      <c r="I226">
        <f t="shared" si="10"/>
        <v>694.41327436954793</v>
      </c>
      <c r="J226">
        <f>((Quarterly!I258+Quarterly!G258)/I226)*100</f>
        <v>362.59387499266637</v>
      </c>
      <c r="L226" s="14">
        <f>(Quarterly!K258+Quarterly!J258)/(consumption!S237*(Quarterly!K258/consumption!S238)+consumption!J237*(Quarterly!J258/consumption!J238))</f>
        <v>1.0056661957379576</v>
      </c>
      <c r="N226">
        <f>(consumption!S238*(Quarterly!K257/consumption!S237)+consumption!J238*(Quarterly!J257/consumption!J237))/(Quarterly!K257+Quarterly!J257)</f>
        <v>1.0056600993411118</v>
      </c>
      <c r="O226">
        <f t="shared" si="11"/>
        <v>890.9477868781687</v>
      </c>
      <c r="Q226" s="14">
        <f>100*(Quarterly!K258+Quarterly!J258)/O226</f>
        <v>744.90335996620252</v>
      </c>
      <c r="S226">
        <f t="shared" si="9"/>
        <v>48.676633034534554</v>
      </c>
    </row>
    <row r="227" spans="1:19">
      <c r="A227" s="1">
        <v>37712</v>
      </c>
      <c r="B227" s="24">
        <v>1574.3810000000001</v>
      </c>
      <c r="C227" s="21">
        <v>7249.3</v>
      </c>
      <c r="F227">
        <f>((Quarterly!I259+Quarterly!G259)/(consumption!B238*(Quarterly!I259/consumption!B239)+B226*(Quarterly!G259/B227)))</f>
        <v>1.0193813414803656</v>
      </c>
      <c r="G227">
        <f>((consumption!B239*(Quarterly!I258/consumption!B238)+B227*(Quarterly!G258/B226))/(Quarterly!I258+Quarterly!G258))</f>
        <v>1.0194501086035901</v>
      </c>
      <c r="I227">
        <f t="shared" si="10"/>
        <v>707.89581116754675</v>
      </c>
      <c r="J227">
        <f>((Quarterly!I259+Quarterly!G259)/I227)*100</f>
        <v>360.84406203604686</v>
      </c>
      <c r="L227" s="14">
        <f>(Quarterly!K259+Quarterly!J259)/(consumption!S238*(Quarterly!K259/consumption!S239)+consumption!J238*(Quarterly!J259/consumption!J239))</f>
        <v>1.0047630897552406</v>
      </c>
      <c r="N227">
        <f>(consumption!S239*(Quarterly!K258/consumption!S238)+consumption!J239*(Quarterly!J258/consumption!J238))/(Quarterly!K258+Quarterly!J258)</f>
        <v>1.0047675920760897</v>
      </c>
      <c r="O227">
        <f t="shared" si="11"/>
        <v>895.1934568184538</v>
      </c>
      <c r="Q227" s="14">
        <f>100*(Quarterly!K259+Quarterly!J259)/O227</f>
        <v>747.43620488246506</v>
      </c>
      <c r="S227">
        <f t="shared" si="9"/>
        <v>48.277573347251746</v>
      </c>
    </row>
    <row r="228" spans="1:19">
      <c r="A228" s="1">
        <v>37803</v>
      </c>
      <c r="B228" s="24">
        <v>1639.721</v>
      </c>
      <c r="C228" s="21">
        <v>7352.9</v>
      </c>
      <c r="F228">
        <f>((Quarterly!I260+Quarterly!G260)/(consumption!B239*(Quarterly!I260/consumption!B240)+B227*(Quarterly!G260/B228)))</f>
        <v>1.040742481868228</v>
      </c>
      <c r="G228">
        <f>((consumption!B240*(Quarterly!I259/consumption!B239)+B228*(Quarterly!G259/B227))/(Quarterly!I259+Quarterly!G259))</f>
        <v>1.040735761228577</v>
      </c>
      <c r="I228">
        <f t="shared" si="10"/>
        <v>736.73486465846611</v>
      </c>
      <c r="J228">
        <f>((Quarterly!I260+Quarterly!G260)/I228)*100</f>
        <v>360.36030427727252</v>
      </c>
      <c r="L228" s="14">
        <f>(Quarterly!K260+Quarterly!J260)/(consumption!S239*(Quarterly!K260/consumption!S240)+consumption!J239*(Quarterly!J260/consumption!J240))</f>
        <v>1.0107918764310759</v>
      </c>
      <c r="N228">
        <f>(consumption!S240*(Quarterly!K259/consumption!S239)+consumption!J240*(Quarterly!J259/consumption!J239))/(Quarterly!K259+Quarterly!J259)</f>
        <v>1.010786122294834</v>
      </c>
      <c r="O228">
        <f t="shared" si="11"/>
        <v>904.8516984501241</v>
      </c>
      <c r="Q228" s="14">
        <f>100*(Quarterly!K260+Quarterly!J260)/O228</f>
        <v>753.51574315200594</v>
      </c>
      <c r="S228">
        <f t="shared" si="9"/>
        <v>47.823858698673192</v>
      </c>
    </row>
    <row r="229" spans="1:19">
      <c r="A229" s="1">
        <v>37895</v>
      </c>
      <c r="B229" s="24">
        <v>1676.5309999999999</v>
      </c>
      <c r="C229" s="21">
        <v>7394.3</v>
      </c>
      <c r="F229">
        <f>((Quarterly!I261+Quarterly!G261)/(consumption!B240*(Quarterly!I261/consumption!B241)+B228*(Quarterly!G261/B229)))</f>
        <v>1.0149984945204367</v>
      </c>
      <c r="G229">
        <f>((consumption!B241*(Quarterly!I260/consumption!B240)+B229*(Quarterly!G260/B228))/(Quarterly!I260+Quarterly!G260))</f>
        <v>1.0149172556294441</v>
      </c>
      <c r="I229">
        <f t="shared" si="10"/>
        <v>747.75485212855392</v>
      </c>
      <c r="J229">
        <f>((Quarterly!I261+Quarterly!G261)/I229)*100</f>
        <v>361.04078660473442</v>
      </c>
      <c r="L229" s="14">
        <f>(Quarterly!K261+Quarterly!J261)/(consumption!S240*(Quarterly!K261/consumption!S241)+consumption!J240*(Quarterly!J261/consumption!J241))</f>
        <v>1.0062090511805142</v>
      </c>
      <c r="N229">
        <f>(consumption!S241*(Quarterly!K260/consumption!S240)+consumption!J241*(Quarterly!J260/consumption!J240))/(Quarterly!K260+Quarterly!J260)</f>
        <v>1.0062055698676262</v>
      </c>
      <c r="O229">
        <f t="shared" si="11"/>
        <v>910.46839391927404</v>
      </c>
      <c r="Q229" s="14">
        <f>100*(Quarterly!K261+Quarterly!J261)/O229</f>
        <v>757.62102738204408</v>
      </c>
      <c r="S229">
        <f t="shared" si="9"/>
        <v>47.654536180484484</v>
      </c>
    </row>
    <row r="230" spans="1:19">
      <c r="A230" s="1">
        <v>37987</v>
      </c>
      <c r="B230" s="24">
        <v>1685.2950000000001</v>
      </c>
      <c r="C230" s="21">
        <v>7475.1</v>
      </c>
      <c r="F230">
        <f>((Quarterly!I262+Quarterly!G262)/(consumption!B241*(Quarterly!I262/consumption!B242)+B229*(Quarterly!G262/B230)))</f>
        <v>1.0083420491345076</v>
      </c>
      <c r="G230">
        <f>((consumption!B242*(Quarterly!I261/consumption!B241)+B230*(Quarterly!G261/B229))/(Quarterly!I261+Quarterly!G261))</f>
        <v>1.0083656023765628</v>
      </c>
      <c r="I230">
        <f t="shared" si="10"/>
        <v>754.00146581966874</v>
      </c>
      <c r="J230">
        <f>((Quarterly!I262+Quarterly!G262)/I230)*100</f>
        <v>363.28841841470933</v>
      </c>
      <c r="L230" s="14">
        <f>(Quarterly!K262+Quarterly!J262)/(consumption!S241*(Quarterly!K262/consumption!S242)+consumption!J241*(Quarterly!J262/consumption!J242))</f>
        <v>1.0105167915989226</v>
      </c>
      <c r="N230">
        <f>(consumption!S242*(Quarterly!K261/consumption!S241)+consumption!J242*(Quarterly!J261/consumption!J241))/(Quarterly!K261+Quarterly!J261)</f>
        <v>1.0105156153440147</v>
      </c>
      <c r="O230">
        <f t="shared" si="11"/>
        <v>920.0430648039146</v>
      </c>
      <c r="Q230" s="14">
        <f>100*(Quarterly!K262+Quarterly!J262)/O230</f>
        <v>765.23591876653256</v>
      </c>
      <c r="S230">
        <f t="shared" si="9"/>
        <v>47.474041600175561</v>
      </c>
    </row>
    <row r="231" spans="1:19">
      <c r="A231" s="1">
        <v>38078</v>
      </c>
      <c r="B231" s="24">
        <v>1766.289</v>
      </c>
      <c r="C231" s="21">
        <v>7520.5</v>
      </c>
      <c r="F231">
        <f>((Quarterly!I263+Quarterly!G263)/(consumption!B242*(Quarterly!I263/consumption!B243)+B230*(Quarterly!G263/B231)))</f>
        <v>1.032846097116116</v>
      </c>
      <c r="G231">
        <f>((consumption!B243*(Quarterly!I262/consumption!B242)+B231*(Quarterly!G262/B230))/(Quarterly!I262+Quarterly!G262))</f>
        <v>1.0327407869007241</v>
      </c>
      <c r="I231">
        <f t="shared" si="10"/>
        <v>778.72776815122177</v>
      </c>
      <c r="J231">
        <f>((Quarterly!I263+Quarterly!G263)/I231)*100</f>
        <v>366.03292146203245</v>
      </c>
      <c r="L231" s="14">
        <f>(Quarterly!K263+Quarterly!J263)/(consumption!S242*(Quarterly!K263/consumption!S243)+consumption!J242*(Quarterly!J263/consumption!J243))</f>
        <v>1.0062519323146168</v>
      </c>
      <c r="N231">
        <f>(consumption!S243*(Quarterly!K262/consumption!S242)+consumption!J243*(Quarterly!J262/consumption!J242))/(Quarterly!K262+Quarterly!J262)</f>
        <v>1.006257199813809</v>
      </c>
      <c r="O231">
        <f t="shared" si="11"/>
        <v>925.79753493148053</v>
      </c>
      <c r="Q231" s="14">
        <f>100*(Quarterly!K263+Quarterly!J263)/O231</f>
        <v>773.39804113109119</v>
      </c>
      <c r="S231">
        <f t="shared" si="9"/>
        <v>47.327883185055775</v>
      </c>
    </row>
    <row r="232" spans="1:19">
      <c r="A232" s="1">
        <v>38169</v>
      </c>
      <c r="B232" s="24">
        <v>1800.5119999999999</v>
      </c>
      <c r="C232" s="21">
        <v>7585.5</v>
      </c>
      <c r="F232">
        <f>((Quarterly!I264+Quarterly!G264)/(consumption!B243*(Quarterly!I264/consumption!B244)+B231*(Quarterly!G264/B232)))</f>
        <v>1.0191996190682333</v>
      </c>
      <c r="G232">
        <f>((consumption!B244*(Quarterly!I263/consumption!B243)+B232*(Quarterly!G263/B231))/(Quarterly!I263+Quarterly!G263))</f>
        <v>1.0191977991929904</v>
      </c>
      <c r="I232">
        <f t="shared" si="10"/>
        <v>793.67833606357135</v>
      </c>
      <c r="J232">
        <f>((Quarterly!I264+Quarterly!G264)/I232)*100</f>
        <v>367.47884721983752</v>
      </c>
      <c r="L232" s="14">
        <f>(Quarterly!K264+Quarterly!J264)/(consumption!S243*(Quarterly!K264/consumption!S244)+consumption!J243*(Quarterly!J264/consumption!J244))</f>
        <v>1.0072861262794048</v>
      </c>
      <c r="N232">
        <f>(consumption!S244*(Quarterly!K263/consumption!S243)+consumption!J244*(Quarterly!J263/consumption!J243))/(Quarterly!K263+Quarterly!J263)</f>
        <v>1.0072865942428157</v>
      </c>
      <c r="O232">
        <f t="shared" si="11"/>
        <v>932.5432292998139</v>
      </c>
      <c r="Q232" s="14">
        <f>100*(Quarterly!K264+Quarterly!J264)/O232</f>
        <v>778.312444072929</v>
      </c>
      <c r="S232">
        <f t="shared" si="9"/>
        <v>47.214823560678447</v>
      </c>
    </row>
    <row r="233" spans="1:19">
      <c r="A233" s="1">
        <v>38261</v>
      </c>
      <c r="B233" s="24">
        <v>1828.7829999999999</v>
      </c>
      <c r="C233" s="21">
        <v>7664.3</v>
      </c>
      <c r="F233">
        <f>((Quarterly!I265+Quarterly!G265)/(consumption!B244*(Quarterly!I265/consumption!B245)+B232*(Quarterly!G265/B233)))</f>
        <v>1.0161519196989639</v>
      </c>
      <c r="G233">
        <f>((consumption!B245*(Quarterly!I264/consumption!B244)+B233*(Quarterly!G264/B232))/(Quarterly!I264+Quarterly!G264))</f>
        <v>1.0161547691142023</v>
      </c>
      <c r="I233">
        <f t="shared" si="10"/>
        <v>806.4988955732573</v>
      </c>
      <c r="J233">
        <f>((Quarterly!I265+Quarterly!G265)/I233)*100</f>
        <v>369.94470995267329</v>
      </c>
      <c r="L233" s="14">
        <f>(Quarterly!K265+Quarterly!J265)/(consumption!S244*(Quarterly!K265/consumption!S245)+consumption!J244*(Quarterly!J265/consumption!J245))</f>
        <v>1.0094921426305348</v>
      </c>
      <c r="N233">
        <f>(consumption!S245*(Quarterly!K264/consumption!S244)+consumption!J245*(Quarterly!J264/consumption!J244))/(Quarterly!K264+Quarterly!J264)</f>
        <v>1.0094884712864716</v>
      </c>
      <c r="O233">
        <f t="shared" si="11"/>
        <v>941.39335079638658</v>
      </c>
      <c r="Q233" s="14">
        <f>100*(Quarterly!K265+Quarterly!J265)/O233</f>
        <v>784.92162641142409</v>
      </c>
      <c r="S233">
        <f t="shared" si="9"/>
        <v>47.131420195927085</v>
      </c>
    </row>
    <row r="234" spans="1:19">
      <c r="A234" s="1">
        <v>38353</v>
      </c>
      <c r="B234" s="24">
        <v>1869.133</v>
      </c>
      <c r="C234" s="21">
        <v>7697.5</v>
      </c>
      <c r="F234">
        <f>((Quarterly!I266+Quarterly!G266)/(consumption!B245*(Quarterly!I266/consumption!B246)+B233*(Quarterly!G266/B234)))</f>
        <v>1.0151397817185901</v>
      </c>
      <c r="G234">
        <f>((consumption!B246*(Quarterly!I265/consumption!B245)+B234*(Quarterly!G265/B233))/(Quarterly!I265+Quarterly!G265))</f>
        <v>1.0150932321531894</v>
      </c>
      <c r="I234">
        <f t="shared" si="10"/>
        <v>818.69034150678442</v>
      </c>
      <c r="J234">
        <f>((Quarterly!I266+Quarterly!G266)/I234)*100</f>
        <v>372.86381006788798</v>
      </c>
      <c r="L234" s="14">
        <f>(Quarterly!K266+Quarterly!J266)/(consumption!S245*(Quarterly!K266/consumption!S246)+consumption!J245*(Quarterly!J266/consumption!J246))</f>
        <v>1.0047603983020386</v>
      </c>
      <c r="N234">
        <f>(consumption!S246*(Quarterly!K265/consumption!S245)+consumption!J246*(Quarterly!J265/consumption!J245))/(Quarterly!K265+Quarterly!J265)</f>
        <v>1.0047622339347644</v>
      </c>
      <c r="O234">
        <f t="shared" si="11"/>
        <v>945.87562213089473</v>
      </c>
      <c r="Q234" s="14">
        <f>100*(Quarterly!K266+Quarterly!J266)/O234</f>
        <v>790.19903094253448</v>
      </c>
      <c r="S234">
        <f t="shared" si="9"/>
        <v>47.186062683871313</v>
      </c>
    </row>
    <row r="235" spans="1:19">
      <c r="A235" s="1">
        <v>38443</v>
      </c>
      <c r="B235" s="24">
        <v>1844.7670000000001</v>
      </c>
      <c r="C235" s="21">
        <v>7766.4</v>
      </c>
      <c r="F235">
        <f>((Quarterly!I267+Quarterly!G267)/(consumption!B246*(Quarterly!I267/consumption!B247)+B234*(Quarterly!G267/B235)))</f>
        <v>1.0006710378808967</v>
      </c>
      <c r="G235">
        <f>((consumption!B247*(Quarterly!I266/consumption!B246)+B235*(Quarterly!G266/B234))/(Quarterly!I266+Quarterly!G266))</f>
        <v>1.000784985783324</v>
      </c>
      <c r="I235">
        <f t="shared" si="10"/>
        <v>819.28635643445534</v>
      </c>
      <c r="J235">
        <f>((Quarterly!I267+Quarterly!G267)/I235)*100</f>
        <v>375.08253077394517</v>
      </c>
      <c r="L235" s="14">
        <f>(Quarterly!K267+Quarterly!J267)/(consumption!S246*(Quarterly!K267/consumption!S247)+consumption!J246*(Quarterly!J267/consumption!J247))</f>
        <v>1.0062769907655424</v>
      </c>
      <c r="N235">
        <f>(consumption!S247*(Quarterly!K266/consumption!S246)+consumption!J247*(Quarterly!J266/consumption!J246))/(Quarterly!K266+Quarterly!J266)</f>
        <v>1.0062818214855676</v>
      </c>
      <c r="O235">
        <f t="shared" si="11"/>
        <v>951.81515930377464</v>
      </c>
      <c r="Q235" s="14">
        <f>100*(Quarterly!K267+Quarterly!J267)/O235</f>
        <v>796.11045547359458</v>
      </c>
      <c r="S235">
        <f t="shared" si="9"/>
        <v>47.114383210909345</v>
      </c>
    </row>
    <row r="236" spans="1:19">
      <c r="A236" s="1">
        <v>38534</v>
      </c>
      <c r="B236" s="24">
        <v>1862.798</v>
      </c>
      <c r="C236" s="21">
        <v>7838.1</v>
      </c>
      <c r="F236">
        <f>((Quarterly!I268+Quarterly!G268)/(consumption!B247*(Quarterly!I268/consumption!B248)+B235*(Quarterly!G268/B236)))</f>
        <v>1.0109408921040939</v>
      </c>
      <c r="G236">
        <f>((consumption!B248*(Quarterly!I267/consumption!B247)+B236*(Quarterly!G267/B235))/(Quarterly!I267+Quarterly!G267))</f>
        <v>1.010956415023142</v>
      </c>
      <c r="I236">
        <f t="shared" si="10"/>
        <v>828.25643889604532</v>
      </c>
      <c r="J236">
        <f>((Quarterly!I268+Quarterly!G268)/I236)*100</f>
        <v>377.04506157083506</v>
      </c>
      <c r="L236" s="14">
        <f>(Quarterly!K268+Quarterly!J268)/(consumption!S247*(Quarterly!K268/consumption!S248)+consumption!J247*(Quarterly!J268/consumption!J248))</f>
        <v>1.0086882896616851</v>
      </c>
      <c r="N236">
        <f>(consumption!S248*(Quarterly!K267/consumption!S247)+consumption!J248*(Quarterly!J267/consumption!J247))/(Quarterly!K267+Quarterly!J267)</f>
        <v>1.0086966226698366</v>
      </c>
      <c r="O236">
        <f t="shared" si="11"/>
        <v>960.08877084573896</v>
      </c>
      <c r="Q236" s="14">
        <f>100*(Quarterly!K268+Quarterly!J268)/O236</f>
        <v>807.46700049110427</v>
      </c>
      <c r="S236">
        <f t="shared" si="9"/>
        <v>46.6947951237035</v>
      </c>
    </row>
    <row r="237" spans="1:19">
      <c r="A237" s="1">
        <v>38626</v>
      </c>
      <c r="B237" s="24">
        <v>1917.2919999999999</v>
      </c>
      <c r="C237" s="21">
        <v>7864.9</v>
      </c>
      <c r="F237">
        <f>((Quarterly!I269+Quarterly!G269)/(consumption!B248*(Quarterly!I269/consumption!B249)+B236*(Quarterly!G269/B237)))</f>
        <v>1.0095189873510255</v>
      </c>
      <c r="G237">
        <f>((consumption!B249*(Quarterly!I268/consumption!B248)+B237*(Quarterly!G268/B236))/(Quarterly!I268+Quarterly!G268))</f>
        <v>1.0093064962963314</v>
      </c>
      <c r="I237">
        <f t="shared" si="10"/>
        <v>836.05259828803889</v>
      </c>
      <c r="J237">
        <f>((Quarterly!I269+Quarterly!G269)/I237)*100</f>
        <v>380.23923453016567</v>
      </c>
      <c r="L237" s="14">
        <f>(Quarterly!K269+Quarterly!J269)/(consumption!S248*(Quarterly!K269/consumption!S249)+consumption!J248*(Quarterly!J269/consumption!J249))</f>
        <v>1.0079666715287574</v>
      </c>
      <c r="N237">
        <f>(consumption!S249*(Quarterly!K268/consumption!S248)+consumption!J249*(Quarterly!J268/consumption!J248))/(Quarterly!K268+Quarterly!J268)</f>
        <v>1.0079733986523156</v>
      </c>
      <c r="O237">
        <f t="shared" si="11"/>
        <v>967.74071203402161</v>
      </c>
      <c r="Q237" s="14">
        <f>100*(Quarterly!K269+Quarterly!J269)/O237</f>
        <v>815.22869730447439</v>
      </c>
      <c r="S237">
        <f t="shared" si="9"/>
        <v>46.642032571646908</v>
      </c>
    </row>
    <row r="238" spans="1:19">
      <c r="A238" s="1">
        <v>38718</v>
      </c>
      <c r="B238" s="24">
        <v>1946.326</v>
      </c>
      <c r="C238" s="21">
        <v>7947.4</v>
      </c>
      <c r="F238">
        <f>((Quarterly!I270+Quarterly!G270)/(consumption!B249*(Quarterly!I270/consumption!B250)+B237*(Quarterly!G270/B238)))</f>
        <v>1.024268739717495</v>
      </c>
      <c r="G238">
        <f>((consumption!B250*(Quarterly!I269/consumption!B249)+B238*(Quarterly!G269/B237))/(Quarterly!I269+Quarterly!G269))</f>
        <v>1.0243659021457376</v>
      </c>
      <c r="I238">
        <f t="shared" si="10"/>
        <v>856.38315667314453</v>
      </c>
      <c r="J238">
        <f>((Quarterly!I270+Quarterly!G270)/I238)*100</f>
        <v>383.37979611304962</v>
      </c>
      <c r="L238" s="14">
        <f>(Quarterly!K270+Quarterly!J270)/(consumption!S249*(Quarterly!K270/consumption!S250)+consumption!J249*(Quarterly!J270/consumption!J250))</f>
        <v>1.0061928135909117</v>
      </c>
      <c r="N238">
        <f>(consumption!S250*(Quarterly!K269/consumption!S249)+consumption!J250*(Quarterly!J269/consumption!J249))/(Quarterly!K269+Quarterly!J269)</f>
        <v>1.0062026701935907</v>
      </c>
      <c r="O238">
        <f t="shared" si="11"/>
        <v>973.73851917415197</v>
      </c>
      <c r="Q238" s="14">
        <f>100*(Quarterly!K270+Quarterly!J270)/O238</f>
        <v>819.50131815344389</v>
      </c>
      <c r="S238">
        <f t="shared" si="9"/>
        <v>46.782084130981879</v>
      </c>
    </row>
    <row r="239" spans="1:19">
      <c r="A239" s="1">
        <v>38808</v>
      </c>
      <c r="B239" s="24">
        <v>1944.278</v>
      </c>
      <c r="C239" s="21">
        <v>8002.1</v>
      </c>
      <c r="F239">
        <f>((Quarterly!I271+Quarterly!G271)/(consumption!B250*(Quarterly!I271/consumption!B251)+B238*(Quarterly!G271/B239)))</f>
        <v>1.0006834914856646</v>
      </c>
      <c r="G239">
        <f>((consumption!B251*(Quarterly!I270/consumption!B250)+B239*(Quarterly!G270/B238))/(Quarterly!I270+Quarterly!G270))</f>
        <v>1.0006960518369368</v>
      </c>
      <c r="I239">
        <f t="shared" si="10"/>
        <v>856.97386548895633</v>
      </c>
      <c r="J239">
        <f>((Quarterly!I271+Quarterly!G271)/I239)*100</f>
        <v>385.40265147007125</v>
      </c>
      <c r="L239" s="14">
        <f>(Quarterly!K271+Quarterly!J271)/(consumption!S250*(Quarterly!K271/consumption!S251)+consumption!J250*(Quarterly!J271/consumption!J251))</f>
        <v>1.0071878463347625</v>
      </c>
      <c r="N239">
        <f>(consumption!S251*(Quarterly!K270/consumption!S250)+consumption!J251*(Quarterly!J270/consumption!J250))/(Quarterly!K270+Quarterly!J270)</f>
        <v>1.0071871380252031</v>
      </c>
      <c r="O239">
        <f t="shared" si="11"/>
        <v>980.7372571660037</v>
      </c>
      <c r="Q239" s="14">
        <f>100*(Quarterly!K271+Quarterly!J271)/O239</f>
        <v>827.21441861434187</v>
      </c>
      <c r="S239">
        <f t="shared" si="9"/>
        <v>46.590417526287212</v>
      </c>
    </row>
    <row r="240" spans="1:19">
      <c r="A240" s="1">
        <v>38899</v>
      </c>
      <c r="B240" s="24">
        <v>1917.76</v>
      </c>
      <c r="C240" s="21">
        <v>8046.3</v>
      </c>
      <c r="F240">
        <f>((Quarterly!I272+Quarterly!G272)/(consumption!B251*(Quarterly!I272/consumption!B252)+B239*(Quarterly!G272/B240)))</f>
        <v>0.99338032346733673</v>
      </c>
      <c r="G240">
        <f>((consumption!B252*(Quarterly!I271/consumption!B251)+B240*(Quarterly!G271/B239))/(Quarterly!I271+Quarterly!G271))</f>
        <v>0.99341599087390398</v>
      </c>
      <c r="I240">
        <f t="shared" si="10"/>
        <v>851.31625858293023</v>
      </c>
      <c r="J240">
        <f>((Quarterly!I272+Quarterly!G272)/I240)*100</f>
        <v>386.00226024931339</v>
      </c>
      <c r="L240" s="14">
        <f>(Quarterly!K272+Quarterly!J272)/(consumption!S251*(Quarterly!K272/consumption!S252)+consumption!J251*(Quarterly!J272/consumption!J252))</f>
        <v>1.00513502562174</v>
      </c>
      <c r="N240">
        <f>(consumption!S252*(Quarterly!K271/consumption!S251)+consumption!J252*(Quarterly!J271/consumption!J251))/(Quarterly!K271+Quarterly!J271)</f>
        <v>1.0051345267944187</v>
      </c>
      <c r="O240">
        <f t="shared" si="11"/>
        <v>985.77312350044645</v>
      </c>
      <c r="Q240" s="14">
        <f>100*(Quarterly!K272+Quarterly!J272)/O240</f>
        <v>834.79654738185548</v>
      </c>
      <c r="S240">
        <f t="shared" si="9"/>
        <v>46.239082020633575</v>
      </c>
    </row>
    <row r="241" spans="1:19">
      <c r="A241" s="1">
        <v>38991</v>
      </c>
      <c r="B241" s="24">
        <v>1841.5909999999999</v>
      </c>
      <c r="C241" s="21">
        <v>8119.9</v>
      </c>
      <c r="F241">
        <f>((Quarterly!I273+Quarterly!G273)/(consumption!B252*(Quarterly!I273/consumption!B253)+B240*(Quarterly!G273/B241)))</f>
        <v>0.97619132339480497</v>
      </c>
      <c r="G241">
        <f>((consumption!B253*(Quarterly!I272/consumption!B252)+B241*(Quarterly!G272/B240))/(Quarterly!I272+Quarterly!G272))</f>
        <v>0.97634737870833088</v>
      </c>
      <c r="I241">
        <f t="shared" si="10"/>
        <v>831.11396865187135</v>
      </c>
      <c r="J241">
        <f>((Quarterly!I273+Quarterly!G273)/I241)*100</f>
        <v>387.15508598891057</v>
      </c>
      <c r="L241" s="14">
        <f>(Quarterly!K273+Quarterly!J273)/(consumption!S252*(Quarterly!K273/consumption!S253)+consumption!J252*(Quarterly!J273/consumption!J253))</f>
        <v>1.0089979359364125</v>
      </c>
      <c r="N241">
        <f>(consumption!S253*(Quarterly!K272/consumption!S252)+consumption!J253*(Quarterly!J272/consumption!J252))/(Quarterly!K272+Quarterly!J272)</f>
        <v>1.0089874855968264</v>
      </c>
      <c r="O241">
        <f t="shared" si="11"/>
        <v>994.63789606825583</v>
      </c>
      <c r="Q241" s="14">
        <f>100*(Quarterly!K273+Quarterly!J273)/O241</f>
        <v>834.35389228629424</v>
      </c>
      <c r="S241">
        <f t="shared" si="9"/>
        <v>46.401783412075815</v>
      </c>
    </row>
    <row r="242" spans="1:19">
      <c r="A242" s="1">
        <v>39083</v>
      </c>
      <c r="B242" s="24">
        <v>1795.913</v>
      </c>
      <c r="C242" s="21">
        <v>8197.2000000000007</v>
      </c>
      <c r="F242">
        <f>((Quarterly!I274+Quarterly!G274)/(consumption!B253*(Quarterly!I274/consumption!B254)+B241*(Quarterly!G274/B242)))</f>
        <v>0.99053275357775827</v>
      </c>
      <c r="G242">
        <f>((consumption!B254*(Quarterly!I273/consumption!B253)+B242*(Quarterly!G273/B241))/(Quarterly!I273+Quarterly!G273))</f>
        <v>0.99063922018664641</v>
      </c>
      <c r="I242">
        <f t="shared" si="10"/>
        <v>823.28984965980749</v>
      </c>
      <c r="J242">
        <f>((Quarterly!I274+Quarterly!G274)/I242)*100</f>
        <v>388.0042977962089</v>
      </c>
      <c r="L242" s="14">
        <f>(Quarterly!K274+Quarterly!J274)/(consumption!S253*(Quarterly!K274/consumption!S254)+consumption!J253*(Quarterly!J274/consumption!J254))</f>
        <v>1.0078951870808874</v>
      </c>
      <c r="N242">
        <f>(consumption!S254*(Quarterly!K273/consumption!S253)+consumption!J254*(Quarterly!J273/consumption!J253))/(Quarterly!K273+Quarterly!J273)</f>
        <v>1.0078943099117756</v>
      </c>
      <c r="O242">
        <f t="shared" si="11"/>
        <v>1002.4903121025402</v>
      </c>
      <c r="Q242" s="14">
        <f>100*(Quarterly!K274+Quarterly!J274)/O242</f>
        <v>842.73133595488162</v>
      </c>
      <c r="S242">
        <f t="shared" si="9"/>
        <v>46.041280446344054</v>
      </c>
    </row>
    <row r="243" spans="1:19">
      <c r="A243" s="1">
        <v>39173</v>
      </c>
      <c r="B243" s="24">
        <v>1822.9349999999999</v>
      </c>
      <c r="C243" s="21">
        <v>8237.2999999999993</v>
      </c>
      <c r="F243" s="22">
        <f>((Quarterly!I275+Quarterly!G275)/(consumption!B254*(Quarterly!I275/consumption!B255)+B242*(Quarterly!G275/B243)))</f>
        <v>1.0140963361104356</v>
      </c>
      <c r="G243" s="22">
        <f>((consumption!B255*(Quarterly!I274/consumption!B254)+B243*(Quarterly!G274/B242))/(Quarterly!I274+Quarterly!G274))</f>
        <v>1.0140944740958995</v>
      </c>
      <c r="I243" s="22">
        <f t="shared" ref="I243:I248" si="12">I242*SQRT(F243*G243)</f>
        <v>834.89445360773652</v>
      </c>
      <c r="J243" s="22">
        <f>((Quarterly!I275+Quarterly!G275)/I243)*100</f>
        <v>387.17468849286962</v>
      </c>
      <c r="L243" s="14">
        <f>(Quarterly!K275+Quarterly!J275)/(consumption!S254*(Quarterly!K275/consumption!S255)+consumption!J254*(Quarterly!J275/consumption!J255))</f>
        <v>1.0039881414500829</v>
      </c>
      <c r="N243" s="22">
        <f>(consumption!S255*(Quarterly!K274/consumption!S254)+consumption!J255*(Quarterly!J274/consumption!J254))/(Quarterly!K274+Quarterly!J274)</f>
        <v>1.003986263672987</v>
      </c>
      <c r="O243" s="22">
        <f t="shared" ref="O243:O248" si="13">O242*SQRT(L243*N243)</f>
        <v>1006.4874440424295</v>
      </c>
      <c r="Q243" s="14">
        <f>100*(Quarterly!K275+Quarterly!J275)/O243</f>
        <v>851.68474288871835</v>
      </c>
      <c r="S243" s="22">
        <f t="shared" si="9"/>
        <v>45.459859616559797</v>
      </c>
    </row>
    <row r="244" spans="1:19">
      <c r="A244" s="23">
        <v>39264</v>
      </c>
      <c r="B244" s="24">
        <v>1838.7270000000001</v>
      </c>
      <c r="C244" s="21">
        <v>8278.5</v>
      </c>
      <c r="F244" s="22">
        <f>((Quarterly!I276+Quarterly!G276)/(consumption!B255*(Quarterly!I276/consumption!B256)+B243*(Quarterly!G276/B244)))</f>
        <v>1.007675910474519</v>
      </c>
      <c r="G244" s="22">
        <f>((consumption!B256*(Quarterly!I275/consumption!B255)+B244*(Quarterly!G275/B243))/(Quarterly!I275+Quarterly!G275))</f>
        <v>1.0076732575791034</v>
      </c>
      <c r="I244" s="22">
        <f t="shared" si="12"/>
        <v>841.30192124473888</v>
      </c>
      <c r="J244" s="22">
        <f>((Quarterly!I276+Quarterly!G276)/I244)*100</f>
        <v>386.32979646488894</v>
      </c>
      <c r="L244" s="14">
        <f>(Quarterly!K276+Quarterly!J276)/(consumption!S255*(Quarterly!K276/consumption!S256)+consumption!J255*(Quarterly!J276/consumption!J256))</f>
        <v>1.0049030529058423</v>
      </c>
      <c r="N244" s="22">
        <f>(consumption!S256*(Quarterly!K275/consumption!S255)+consumption!J256*(Quarterly!J275/consumption!J255))/(Quarterly!K275+Quarterly!J275)</f>
        <v>1.0049027606380059</v>
      </c>
      <c r="O244" s="22">
        <f t="shared" si="13"/>
        <v>1011.4221581476711</v>
      </c>
      <c r="Q244" s="14">
        <f>100*(Quarterly!K276+Quarterly!J276)/O244</f>
        <v>858.13820965674131</v>
      </c>
      <c r="S244" s="22">
        <f t="shared" si="9"/>
        <v>45.019530900438795</v>
      </c>
    </row>
    <row r="245" spans="1:19">
      <c r="A245" s="23">
        <v>39356</v>
      </c>
      <c r="B245" s="24">
        <v>1781.2660000000001</v>
      </c>
      <c r="C245" s="21">
        <v>8298.2000000000007</v>
      </c>
      <c r="F245" s="22">
        <f>((Quarterly!I277+Quarterly!G277)/(consumption!B256*(Quarterly!I277/consumption!B257)+B244*(Quarterly!G277/B245)))</f>
        <v>0.97950020651869207</v>
      </c>
      <c r="G245" s="22">
        <f>((consumption!B257*(Quarterly!I276/consumption!B256)+B245*(Quarterly!G276/B244))/(Quarterly!I276+Quarterly!G276))</f>
        <v>0.97951428629231085</v>
      </c>
      <c r="I245" s="22">
        <f t="shared" si="12"/>
        <v>824.06132825280861</v>
      </c>
      <c r="J245" s="22">
        <f>((Quarterly!I277+Quarterly!G277)/I245)*100</f>
        <v>385.32326310377107</v>
      </c>
      <c r="L245" s="14">
        <f>(Quarterly!K277+Quarterly!J277)/(consumption!S256*(Quarterly!K277/consumption!S257)+consumption!J256*(Quarterly!J277/consumption!J257))</f>
        <v>1.0025623440788245</v>
      </c>
      <c r="N245" s="22">
        <f>(consumption!S257*(Quarterly!K276/consumption!S256)+consumption!J257*(Quarterly!J276/consumption!J256))/(Quarterly!K276+Quarterly!J276)</f>
        <v>1.0025695324474548</v>
      </c>
      <c r="O245" s="22">
        <f t="shared" si="13"/>
        <v>1014.0174049569334</v>
      </c>
      <c r="Q245" s="14">
        <f>100*(Quarterly!K277+Quarterly!J277)/O245</f>
        <v>868.79179360576757</v>
      </c>
      <c r="S245" s="22">
        <f t="shared" si="9"/>
        <v>44.351623247332327</v>
      </c>
    </row>
    <row r="246" spans="1:19">
      <c r="A246" s="23">
        <v>39448</v>
      </c>
      <c r="B246" s="24">
        <v>1754.731</v>
      </c>
      <c r="C246" s="21">
        <v>8316.1</v>
      </c>
      <c r="F246" s="22">
        <f>((Quarterly!I278+Quarterly!G278)/(consumption!B257*(Quarterly!I278/consumption!B258)+B245*(Quarterly!G278/B246)))</f>
        <v>0.98647707342804114</v>
      </c>
      <c r="G246" s="22">
        <f>((consumption!B258*(Quarterly!I277/consumption!B257)+B246*(Quarterly!G277/B245))/(Quarterly!I277+Quarterly!G277))</f>
        <v>0.98647505129514668</v>
      </c>
      <c r="I246" s="22">
        <f t="shared" si="12"/>
        <v>812.91677423886858</v>
      </c>
      <c r="J246" s="22">
        <f>((Quarterly!I278+Quarterly!G278)/I246)*100</f>
        <v>384.67652521107021</v>
      </c>
      <c r="L246" s="14">
        <f>(Quarterly!K278+Quarterly!J278)/(consumption!S257*(Quarterly!K278/consumption!S258)+consumption!J257*(Quarterly!J278/consumption!J258))</f>
        <v>1.0037108937713017</v>
      </c>
      <c r="N246" s="22">
        <f>(consumption!S258*(Quarterly!K277/consumption!S257)+consumption!J258*(Quarterly!J277/consumption!J257))/(Quarterly!K277+Quarterly!J277)</f>
        <v>1.0037251170756509</v>
      </c>
      <c r="O246" s="22">
        <f t="shared" si="13"/>
        <v>1017.7875271425154</v>
      </c>
      <c r="Q246" s="14">
        <f>100*(Quarterly!K278+Quarterly!J278)/O246</f>
        <v>877.52107014663738</v>
      </c>
      <c r="S246" s="22">
        <f t="shared" si="9"/>
        <v>43.83672806247138</v>
      </c>
    </row>
    <row r="247" spans="1:19">
      <c r="A247" s="23">
        <v>39539</v>
      </c>
      <c r="B247" s="24">
        <v>1701.99</v>
      </c>
      <c r="C247" s="21">
        <v>8341.2999999999993</v>
      </c>
      <c r="F247" s="22">
        <f>((Quarterly!I279+Quarterly!G279)/(consumption!B258*(Quarterly!I279/consumption!B259)+B246*(Quarterly!G279/B247)))</f>
        <v>0.97779135045864407</v>
      </c>
      <c r="G247" s="22">
        <f>((consumption!B259*(Quarterly!I278/consumption!B258)+B247*(Quarterly!G278/B246))/(Quarterly!I278+Quarterly!G278))</f>
        <v>0.97782879252024313</v>
      </c>
      <c r="I247" s="22">
        <f t="shared" si="12"/>
        <v>794.87820898778887</v>
      </c>
      <c r="J247" s="22">
        <f>((Quarterly!I279+Quarterly!G279)/I247)*100</f>
        <v>384.98979660002368</v>
      </c>
      <c r="L247" s="14">
        <f>(Quarterly!K279+Quarterly!J279)/(consumption!S258*(Quarterly!K279/consumption!S259)+consumption!J258*(Quarterly!J279/consumption!J259))</f>
        <v>1.0042611817889056</v>
      </c>
      <c r="N247" s="22">
        <f>(consumption!S259*(Quarterly!K278/consumption!S258)+consumption!J259*(Quarterly!J278/consumption!J258))/(Quarterly!K278+Quarterly!J278)</f>
        <v>1.0042516070437009</v>
      </c>
      <c r="O247" s="22">
        <f t="shared" si="13"/>
        <v>1022.119632278414</v>
      </c>
      <c r="Q247" s="14">
        <f>100*(Quarterly!K279+Quarterly!J279)/O247</f>
        <v>888.22283745422328</v>
      </c>
      <c r="S247" s="22">
        <f t="shared" si="9"/>
        <v>43.343829990170128</v>
      </c>
    </row>
    <row r="248" spans="1:19">
      <c r="A248" s="23">
        <v>39630</v>
      </c>
      <c r="B248" s="24">
        <v>1703.691</v>
      </c>
      <c r="C248" s="21">
        <v>8260.6</v>
      </c>
      <c r="F248" s="22">
        <f>((Quarterly!I280+Quarterly!G280)/(consumption!B259*(Quarterly!I280/consumption!B260)+B247*(Quarterly!G280/B248)))</f>
        <v>0.9871199466129893</v>
      </c>
      <c r="G248" s="22">
        <f>((consumption!B260*(Quarterly!I279/consumption!B259)+B248*(Quarterly!G279/B247))/(Quarterly!I279+Quarterly!G279))</f>
        <v>0.98706996392913016</v>
      </c>
      <c r="I248" s="22">
        <f t="shared" si="12"/>
        <v>784.62026989526885</v>
      </c>
      <c r="J248" s="22">
        <f>((Quarterly!I280+Quarterly!G280)/I248)*100</f>
        <v>385.80446059646891</v>
      </c>
      <c r="L248" s="14">
        <f>(Quarterly!K280+Quarterly!J280)/(consumption!S259*(Quarterly!K280/consumption!S260)+consumption!J259*(Quarterly!J280/consumption!J260))</f>
        <v>0.99370758069193288</v>
      </c>
      <c r="N248" s="22">
        <f>(consumption!S260*(Quarterly!K279/consumption!S259)+consumption!J260*(Quarterly!J279/consumption!J259))/(Quarterly!K279+Quarterly!J279)</f>
        <v>0.9937729489450795</v>
      </c>
      <c r="O248" s="22">
        <f t="shared" si="13"/>
        <v>1015.7214335071656</v>
      </c>
      <c r="Q248" s="14">
        <f>100*(Quarterly!K280+Quarterly!J280)/O248</f>
        <v>900.57172156104434</v>
      </c>
      <c r="S248" s="22">
        <f t="shared" si="9"/>
        <v>42.839948374985433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60"/>
  <sheetViews>
    <sheetView workbookViewId="0">
      <selection activeCell="A38" sqref="A38"/>
    </sheetView>
  </sheetViews>
  <sheetFormatPr defaultRowHeight="12.75"/>
  <cols>
    <col min="1" max="1" width="12.28515625" customWidth="1"/>
    <col min="9" max="9" width="12.7109375" customWidth="1"/>
    <col min="18" max="18" width="11.5703125" customWidth="1"/>
  </cols>
  <sheetData>
    <row r="1" spans="1:19">
      <c r="A1" s="7" t="s">
        <v>13</v>
      </c>
      <c r="B1" s="7" t="s">
        <v>129</v>
      </c>
      <c r="I1" s="7" t="s">
        <v>13</v>
      </c>
      <c r="J1" s="7" t="s">
        <v>137</v>
      </c>
      <c r="R1" s="7" t="s">
        <v>13</v>
      </c>
      <c r="S1" s="7" t="s">
        <v>140</v>
      </c>
    </row>
    <row r="2" spans="1:19">
      <c r="A2" s="7" t="s">
        <v>8</v>
      </c>
      <c r="B2" s="7" t="s">
        <v>130</v>
      </c>
      <c r="I2" s="7" t="s">
        <v>8</v>
      </c>
      <c r="J2" s="7" t="s">
        <v>138</v>
      </c>
      <c r="R2" s="7" t="s">
        <v>8</v>
      </c>
      <c r="S2" s="7" t="s">
        <v>141</v>
      </c>
    </row>
    <row r="3" spans="1:19">
      <c r="A3" s="7" t="s">
        <v>15</v>
      </c>
      <c r="B3" s="7" t="s">
        <v>63</v>
      </c>
      <c r="I3" s="7" t="s">
        <v>15</v>
      </c>
      <c r="J3" s="7" t="s">
        <v>63</v>
      </c>
      <c r="R3" s="7" t="s">
        <v>15</v>
      </c>
      <c r="S3" s="7" t="s">
        <v>63</v>
      </c>
    </row>
    <row r="4" spans="1:19">
      <c r="A4" s="7" t="s">
        <v>17</v>
      </c>
      <c r="B4" s="7" t="s">
        <v>64</v>
      </c>
      <c r="I4" s="7" t="s">
        <v>17</v>
      </c>
      <c r="J4" s="7" t="s">
        <v>64</v>
      </c>
      <c r="R4" s="7" t="s">
        <v>17</v>
      </c>
      <c r="S4" s="7" t="s">
        <v>64</v>
      </c>
    </row>
    <row r="5" spans="1:19">
      <c r="A5" s="7" t="s">
        <v>23</v>
      </c>
      <c r="B5" s="7" t="s">
        <v>66</v>
      </c>
      <c r="I5" s="7" t="s">
        <v>23</v>
      </c>
      <c r="J5" s="7" t="s">
        <v>66</v>
      </c>
      <c r="R5" s="7" t="s">
        <v>23</v>
      </c>
      <c r="S5" s="7" t="s">
        <v>66</v>
      </c>
    </row>
    <row r="6" spans="1:19">
      <c r="A6" s="7" t="s">
        <v>21</v>
      </c>
      <c r="B6" s="7" t="s">
        <v>38</v>
      </c>
      <c r="I6" s="7" t="s">
        <v>21</v>
      </c>
      <c r="J6" s="7" t="s">
        <v>38</v>
      </c>
      <c r="R6" s="7" t="s">
        <v>21</v>
      </c>
      <c r="S6" s="7" t="s">
        <v>38</v>
      </c>
    </row>
    <row r="7" spans="1:19">
      <c r="A7" s="7" t="s">
        <v>19</v>
      </c>
      <c r="B7" s="7" t="s">
        <v>73</v>
      </c>
      <c r="I7" s="7" t="s">
        <v>19</v>
      </c>
      <c r="J7" s="7" t="s">
        <v>73</v>
      </c>
      <c r="R7" s="7" t="s">
        <v>19</v>
      </c>
      <c r="S7" s="7" t="s">
        <v>73</v>
      </c>
    </row>
    <row r="8" spans="1:19">
      <c r="A8" s="7" t="s">
        <v>131</v>
      </c>
      <c r="B8" s="7" t="s">
        <v>132</v>
      </c>
      <c r="I8" s="7" t="s">
        <v>131</v>
      </c>
      <c r="J8" s="7" t="s">
        <v>132</v>
      </c>
      <c r="R8" s="7" t="s">
        <v>131</v>
      </c>
      <c r="S8" s="7" t="s">
        <v>132</v>
      </c>
    </row>
    <row r="9" spans="1:19">
      <c r="A9" s="7" t="s">
        <v>133</v>
      </c>
      <c r="B9" s="7" t="s">
        <v>134</v>
      </c>
      <c r="I9" s="7" t="s">
        <v>133</v>
      </c>
      <c r="J9" s="7" t="s">
        <v>139</v>
      </c>
      <c r="R9" s="7" t="s">
        <v>133</v>
      </c>
      <c r="S9" s="7" t="s">
        <v>139</v>
      </c>
    </row>
    <row r="10" spans="1:19">
      <c r="A10" s="7" t="s">
        <v>25</v>
      </c>
      <c r="B10" s="7" t="s">
        <v>67</v>
      </c>
      <c r="I10" s="7" t="s">
        <v>25</v>
      </c>
      <c r="J10" s="7" t="s">
        <v>67</v>
      </c>
      <c r="R10" s="7" t="s">
        <v>25</v>
      </c>
      <c r="S10" s="7" t="s">
        <v>67</v>
      </c>
    </row>
    <row r="11" spans="1:19">
      <c r="B11" s="7" t="s">
        <v>68</v>
      </c>
      <c r="J11" s="7" t="s">
        <v>68</v>
      </c>
      <c r="S11" s="7" t="s">
        <v>68</v>
      </c>
    </row>
    <row r="13" spans="1:19">
      <c r="A13" s="7" t="s">
        <v>135</v>
      </c>
      <c r="B13" s="7" t="s">
        <v>136</v>
      </c>
      <c r="I13" s="7" t="s">
        <v>135</v>
      </c>
      <c r="J13" s="7" t="s">
        <v>136</v>
      </c>
      <c r="R13" s="7" t="s">
        <v>135</v>
      </c>
      <c r="S13" s="7" t="s">
        <v>136</v>
      </c>
    </row>
    <row r="14" spans="1:19">
      <c r="A14" s="1">
        <v>17168</v>
      </c>
      <c r="B14" s="21">
        <v>52.8</v>
      </c>
      <c r="I14" s="1">
        <v>17168</v>
      </c>
      <c r="J14" s="21">
        <v>485.2</v>
      </c>
      <c r="R14" s="1">
        <v>17168</v>
      </c>
      <c r="S14" s="21">
        <v>474.2</v>
      </c>
    </row>
    <row r="15" spans="1:19">
      <c r="A15" s="1">
        <v>17258</v>
      </c>
      <c r="B15" s="21">
        <v>53.8</v>
      </c>
      <c r="I15" s="1">
        <v>17258</v>
      </c>
      <c r="J15" s="21">
        <v>491.5</v>
      </c>
      <c r="R15" s="1">
        <v>17258</v>
      </c>
      <c r="S15" s="21">
        <v>482.7</v>
      </c>
    </row>
    <row r="16" spans="1:19">
      <c r="A16" s="1">
        <v>17349</v>
      </c>
      <c r="B16" s="21">
        <v>54.5</v>
      </c>
      <c r="I16" s="1">
        <v>17349</v>
      </c>
      <c r="J16" s="21">
        <v>490.9</v>
      </c>
      <c r="R16" s="1">
        <v>17349</v>
      </c>
      <c r="S16" s="21">
        <v>484.5</v>
      </c>
    </row>
    <row r="17" spans="1:19">
      <c r="A17" s="1">
        <v>17441</v>
      </c>
      <c r="B17" s="21">
        <v>58.3</v>
      </c>
      <c r="I17" s="1">
        <v>17441</v>
      </c>
      <c r="J17" s="21">
        <v>489.3</v>
      </c>
      <c r="R17" s="1">
        <v>17441</v>
      </c>
      <c r="S17" s="21">
        <v>478.1</v>
      </c>
    </row>
    <row r="18" spans="1:19">
      <c r="A18" s="1">
        <v>17533</v>
      </c>
      <c r="B18" s="21">
        <v>57.9</v>
      </c>
      <c r="I18" s="1">
        <v>17533</v>
      </c>
      <c r="J18" s="21">
        <v>498.3</v>
      </c>
      <c r="R18" s="1">
        <v>17533</v>
      </c>
      <c r="S18" s="21">
        <v>478.1</v>
      </c>
    </row>
    <row r="19" spans="1:19">
      <c r="A19" s="1">
        <v>17624</v>
      </c>
      <c r="B19" s="21">
        <v>58.3</v>
      </c>
      <c r="I19" s="1">
        <v>17624</v>
      </c>
      <c r="J19" s="21">
        <v>505.4</v>
      </c>
      <c r="R19" s="1">
        <v>17624</v>
      </c>
      <c r="S19" s="21">
        <v>483</v>
      </c>
    </row>
    <row r="20" spans="1:19">
      <c r="A20" s="1">
        <v>17715</v>
      </c>
      <c r="B20" s="21">
        <v>59.3</v>
      </c>
      <c r="I20" s="1">
        <v>17715</v>
      </c>
      <c r="J20" s="21">
        <v>511.9</v>
      </c>
      <c r="R20" s="1">
        <v>17715</v>
      </c>
      <c r="S20" s="21">
        <v>479</v>
      </c>
    </row>
    <row r="21" spans="1:19">
      <c r="A21" s="1">
        <v>17807</v>
      </c>
      <c r="B21" s="21">
        <v>58.4</v>
      </c>
      <c r="I21" s="1">
        <v>17807</v>
      </c>
      <c r="J21" s="21">
        <v>515.9</v>
      </c>
      <c r="R21" s="1">
        <v>17807</v>
      </c>
      <c r="S21" s="21">
        <v>485.8</v>
      </c>
    </row>
    <row r="22" spans="1:19">
      <c r="A22" s="1">
        <v>17899</v>
      </c>
      <c r="B22" s="21">
        <v>57.1</v>
      </c>
      <c r="I22" s="1">
        <v>17899</v>
      </c>
      <c r="J22" s="21">
        <v>518.6</v>
      </c>
      <c r="R22" s="1">
        <v>17899</v>
      </c>
      <c r="S22" s="21">
        <v>488.3</v>
      </c>
    </row>
    <row r="23" spans="1:19">
      <c r="A23" s="1">
        <v>17989</v>
      </c>
      <c r="B23" s="21">
        <v>62.4</v>
      </c>
      <c r="I23" s="1">
        <v>17989</v>
      </c>
      <c r="J23" s="21">
        <v>522</v>
      </c>
      <c r="R23" s="1">
        <v>17989</v>
      </c>
      <c r="S23" s="21">
        <v>489.4</v>
      </c>
    </row>
    <row r="24" spans="1:19">
      <c r="A24" s="1">
        <v>18080</v>
      </c>
      <c r="B24" s="21">
        <v>65.599999999999994</v>
      </c>
      <c r="I24" s="1">
        <v>18080</v>
      </c>
      <c r="J24" s="21">
        <v>520.70000000000005</v>
      </c>
      <c r="R24" s="1">
        <v>18080</v>
      </c>
      <c r="S24" s="21">
        <v>485.6</v>
      </c>
    </row>
    <row r="25" spans="1:19">
      <c r="A25" s="1">
        <v>18172</v>
      </c>
      <c r="B25" s="21">
        <v>68</v>
      </c>
      <c r="I25" s="1">
        <v>18172</v>
      </c>
      <c r="J25" s="21">
        <v>522.5</v>
      </c>
      <c r="R25" s="1">
        <v>18172</v>
      </c>
      <c r="S25" s="21">
        <v>492.4</v>
      </c>
    </row>
    <row r="26" spans="1:19">
      <c r="A26" s="1">
        <v>18264</v>
      </c>
      <c r="B26" s="21">
        <v>70.8</v>
      </c>
      <c r="I26" s="1">
        <v>18264</v>
      </c>
      <c r="J26" s="21">
        <v>530.1</v>
      </c>
      <c r="R26" s="1">
        <v>18264</v>
      </c>
      <c r="S26" s="21">
        <v>498.4</v>
      </c>
    </row>
    <row r="27" spans="1:19">
      <c r="A27" s="1">
        <v>18354</v>
      </c>
      <c r="B27" s="21">
        <v>71.2</v>
      </c>
      <c r="I27" s="1">
        <v>18354</v>
      </c>
      <c r="J27" s="21">
        <v>545.5</v>
      </c>
      <c r="R27" s="1">
        <v>18354</v>
      </c>
      <c r="S27" s="21">
        <v>503.7</v>
      </c>
    </row>
    <row r="28" spans="1:19">
      <c r="A28" s="1">
        <v>18445</v>
      </c>
      <c r="B28" s="21">
        <v>89.1</v>
      </c>
      <c r="I28" s="1">
        <v>18445</v>
      </c>
      <c r="J28" s="21">
        <v>553.20000000000005</v>
      </c>
      <c r="R28" s="1">
        <v>18445</v>
      </c>
      <c r="S28" s="21">
        <v>512.70000000000005</v>
      </c>
    </row>
    <row r="29" spans="1:19">
      <c r="A29" s="1">
        <v>18537</v>
      </c>
      <c r="B29" s="21">
        <v>77.8</v>
      </c>
      <c r="I29" s="1">
        <v>18537</v>
      </c>
      <c r="J29" s="21">
        <v>559.6</v>
      </c>
      <c r="R29" s="1">
        <v>18537</v>
      </c>
      <c r="S29" s="21">
        <v>501.9</v>
      </c>
    </row>
    <row r="30" spans="1:19">
      <c r="A30" s="1">
        <v>18629</v>
      </c>
      <c r="B30" s="21">
        <v>80.2</v>
      </c>
      <c r="I30" s="1">
        <v>18629</v>
      </c>
      <c r="J30" s="21">
        <v>569.1</v>
      </c>
      <c r="R30" s="1">
        <v>18629</v>
      </c>
      <c r="S30" s="21">
        <v>514.6</v>
      </c>
    </row>
    <row r="31" spans="1:19">
      <c r="A31" s="1">
        <v>18719</v>
      </c>
      <c r="B31" s="21">
        <v>68.2</v>
      </c>
      <c r="I31" s="1">
        <v>18719</v>
      </c>
      <c r="J31" s="21">
        <v>573</v>
      </c>
      <c r="R31" s="1">
        <v>18719</v>
      </c>
      <c r="S31" s="21">
        <v>508.8</v>
      </c>
    </row>
    <row r="32" spans="1:19">
      <c r="A32" s="1">
        <v>18810</v>
      </c>
      <c r="B32" s="21">
        <v>66.8</v>
      </c>
      <c r="I32" s="1">
        <v>18810</v>
      </c>
      <c r="J32" s="21">
        <v>578.20000000000005</v>
      </c>
      <c r="R32" s="1">
        <v>18810</v>
      </c>
      <c r="S32" s="21">
        <v>520.20000000000005</v>
      </c>
    </row>
    <row r="33" spans="1:19">
      <c r="A33" s="1">
        <v>18902</v>
      </c>
      <c r="B33" s="21">
        <v>66.2</v>
      </c>
      <c r="I33" s="1">
        <v>18902</v>
      </c>
      <c r="J33" s="21">
        <v>580.29999999999995</v>
      </c>
      <c r="R33" s="1">
        <v>18902</v>
      </c>
      <c r="S33" s="21">
        <v>526</v>
      </c>
    </row>
    <row r="34" spans="1:19">
      <c r="A34" s="1">
        <v>18994</v>
      </c>
      <c r="B34" s="21">
        <v>66.900000000000006</v>
      </c>
      <c r="I34" s="1">
        <v>18994</v>
      </c>
      <c r="J34" s="21">
        <v>588.20000000000005</v>
      </c>
      <c r="R34" s="1">
        <v>18994</v>
      </c>
      <c r="S34" s="21">
        <v>522.6</v>
      </c>
    </row>
    <row r="35" spans="1:19">
      <c r="A35" s="1">
        <v>19085</v>
      </c>
      <c r="B35" s="21">
        <v>68.099999999999994</v>
      </c>
      <c r="I35" s="1">
        <v>19085</v>
      </c>
      <c r="J35" s="21">
        <v>595.79999999999995</v>
      </c>
      <c r="R35" s="1">
        <v>19085</v>
      </c>
      <c r="S35" s="21">
        <v>534.9</v>
      </c>
    </row>
    <row r="36" spans="1:19">
      <c r="A36" s="1">
        <v>19176</v>
      </c>
      <c r="B36" s="21">
        <v>63.6</v>
      </c>
      <c r="I36" s="1">
        <v>19176</v>
      </c>
      <c r="J36" s="21">
        <v>604</v>
      </c>
      <c r="R36" s="1">
        <v>19176</v>
      </c>
      <c r="S36" s="21">
        <v>543.5</v>
      </c>
    </row>
    <row r="37" spans="1:19">
      <c r="A37" s="1">
        <v>19268</v>
      </c>
      <c r="B37" s="21">
        <v>75.2</v>
      </c>
      <c r="I37" s="1">
        <v>19268</v>
      </c>
      <c r="J37" s="21">
        <v>613.6</v>
      </c>
      <c r="R37" s="1">
        <v>19268</v>
      </c>
      <c r="S37" s="21">
        <v>550.79999999999995</v>
      </c>
    </row>
    <row r="38" spans="1:19">
      <c r="A38" s="1">
        <v>19360</v>
      </c>
      <c r="B38" s="21">
        <v>78.099999999999994</v>
      </c>
      <c r="I38" s="1">
        <v>19360</v>
      </c>
      <c r="J38" s="21">
        <v>618.79999999999995</v>
      </c>
      <c r="R38" s="1">
        <v>19360</v>
      </c>
      <c r="S38" s="21">
        <v>555</v>
      </c>
    </row>
    <row r="39" spans="1:19">
      <c r="A39" s="1">
        <v>19450</v>
      </c>
      <c r="B39" s="21">
        <v>77.599999999999994</v>
      </c>
      <c r="I39" s="1">
        <v>19450</v>
      </c>
      <c r="J39" s="21">
        <v>627.20000000000005</v>
      </c>
      <c r="R39" s="1">
        <v>19450</v>
      </c>
      <c r="S39" s="21">
        <v>557.5</v>
      </c>
    </row>
    <row r="40" spans="1:19">
      <c r="A40" s="1">
        <v>19541</v>
      </c>
      <c r="B40" s="21">
        <v>77.2</v>
      </c>
      <c r="I40" s="1">
        <v>19541</v>
      </c>
      <c r="J40" s="21">
        <v>630.9</v>
      </c>
      <c r="R40" s="1">
        <v>19541</v>
      </c>
      <c r="S40" s="21">
        <v>553.6</v>
      </c>
    </row>
    <row r="41" spans="1:19">
      <c r="A41" s="1">
        <v>19633</v>
      </c>
      <c r="B41" s="21">
        <v>74.8</v>
      </c>
      <c r="I41" s="1">
        <v>19633</v>
      </c>
      <c r="J41" s="21">
        <v>627</v>
      </c>
      <c r="R41" s="1">
        <v>19633</v>
      </c>
      <c r="S41" s="21">
        <v>553.20000000000005</v>
      </c>
    </row>
    <row r="42" spans="1:19">
      <c r="A42" s="1">
        <v>19725</v>
      </c>
      <c r="B42" s="21">
        <v>72.5</v>
      </c>
      <c r="I42" s="1">
        <v>19725</v>
      </c>
      <c r="J42" s="21">
        <v>634.29999999999995</v>
      </c>
      <c r="R42" s="1">
        <v>19725</v>
      </c>
      <c r="S42" s="21">
        <v>557.29999999999995</v>
      </c>
    </row>
    <row r="43" spans="1:19">
      <c r="A43" s="1">
        <v>19815</v>
      </c>
      <c r="B43" s="21">
        <v>76.099999999999994</v>
      </c>
      <c r="I43" s="1">
        <v>19815</v>
      </c>
      <c r="J43" s="21">
        <v>647.5</v>
      </c>
      <c r="R43" s="1">
        <v>19815</v>
      </c>
      <c r="S43" s="21">
        <v>555.4</v>
      </c>
    </row>
    <row r="44" spans="1:19">
      <c r="A44" s="1">
        <v>19906</v>
      </c>
      <c r="B44" s="21">
        <v>76.5</v>
      </c>
      <c r="I44" s="1">
        <v>19906</v>
      </c>
      <c r="J44" s="21">
        <v>658.3</v>
      </c>
      <c r="R44" s="1">
        <v>19906</v>
      </c>
      <c r="S44" s="21">
        <v>562.6</v>
      </c>
    </row>
    <row r="45" spans="1:19">
      <c r="A45" s="1">
        <v>19998</v>
      </c>
      <c r="B45" s="21">
        <v>81.400000000000006</v>
      </c>
      <c r="I45" s="1">
        <v>19998</v>
      </c>
      <c r="J45" s="21">
        <v>665.3</v>
      </c>
      <c r="R45" s="1">
        <v>19998</v>
      </c>
      <c r="S45" s="21">
        <v>572</v>
      </c>
    </row>
    <row r="46" spans="1:19">
      <c r="A46" s="1">
        <v>20090</v>
      </c>
      <c r="B46" s="21">
        <v>89</v>
      </c>
      <c r="I46" s="1">
        <v>20090</v>
      </c>
      <c r="J46" s="21">
        <v>675.8</v>
      </c>
      <c r="R46" s="1">
        <v>20090</v>
      </c>
      <c r="S46" s="21">
        <v>576.29999999999995</v>
      </c>
    </row>
    <row r="47" spans="1:19">
      <c r="A47" s="1">
        <v>20180</v>
      </c>
      <c r="B47" s="21">
        <v>94</v>
      </c>
      <c r="I47" s="1">
        <v>20180</v>
      </c>
      <c r="J47" s="21">
        <v>680.1</v>
      </c>
      <c r="R47" s="1">
        <v>20180</v>
      </c>
      <c r="S47" s="21">
        <v>586.20000000000005</v>
      </c>
    </row>
    <row r="48" spans="1:19">
      <c r="A48" s="1">
        <v>20271</v>
      </c>
      <c r="B48" s="21">
        <v>97.2</v>
      </c>
      <c r="I48" s="1">
        <v>20271</v>
      </c>
      <c r="J48" s="21">
        <v>686.5</v>
      </c>
      <c r="R48" s="1">
        <v>20271</v>
      </c>
      <c r="S48" s="21">
        <v>590.70000000000005</v>
      </c>
    </row>
    <row r="49" spans="1:19">
      <c r="A49" s="1">
        <v>20363</v>
      </c>
      <c r="B49" s="21">
        <v>94.3</v>
      </c>
      <c r="I49" s="1">
        <v>20363</v>
      </c>
      <c r="J49" s="21">
        <v>699.6</v>
      </c>
      <c r="R49" s="1">
        <v>20363</v>
      </c>
      <c r="S49" s="21">
        <v>602.9</v>
      </c>
    </row>
    <row r="50" spans="1:19">
      <c r="A50" s="1">
        <v>20455</v>
      </c>
      <c r="B50" s="21">
        <v>89.9</v>
      </c>
      <c r="I50" s="1">
        <v>20455</v>
      </c>
      <c r="J50" s="21">
        <v>706.7</v>
      </c>
      <c r="R50" s="1">
        <v>20455</v>
      </c>
      <c r="S50" s="21">
        <v>609</v>
      </c>
    </row>
    <row r="51" spans="1:19">
      <c r="A51" s="1">
        <v>20546</v>
      </c>
      <c r="B51" s="21">
        <v>90</v>
      </c>
      <c r="I51" s="1">
        <v>20546</v>
      </c>
      <c r="J51" s="21">
        <v>715</v>
      </c>
      <c r="R51" s="1">
        <v>20546</v>
      </c>
      <c r="S51" s="21">
        <v>607.29999999999995</v>
      </c>
    </row>
    <row r="52" spans="1:19">
      <c r="A52" s="1">
        <v>20637</v>
      </c>
      <c r="B52" s="21">
        <v>88.3</v>
      </c>
      <c r="I52" s="1">
        <v>20637</v>
      </c>
      <c r="J52" s="21">
        <v>723.7</v>
      </c>
      <c r="R52" s="1">
        <v>20637</v>
      </c>
      <c r="S52" s="21">
        <v>607.79999999999995</v>
      </c>
    </row>
    <row r="53" spans="1:19">
      <c r="A53" s="1">
        <v>20729</v>
      </c>
      <c r="B53" s="21">
        <v>91.2</v>
      </c>
      <c r="I53" s="1">
        <v>20729</v>
      </c>
      <c r="J53" s="21">
        <v>734.2</v>
      </c>
      <c r="R53" s="1">
        <v>20729</v>
      </c>
      <c r="S53" s="21">
        <v>612.29999999999995</v>
      </c>
    </row>
    <row r="54" spans="1:19">
      <c r="A54" s="1">
        <v>20821</v>
      </c>
      <c r="B54" s="21">
        <v>93.1</v>
      </c>
      <c r="I54" s="1">
        <v>20821</v>
      </c>
      <c r="J54" s="21">
        <v>738.8</v>
      </c>
      <c r="R54" s="1">
        <v>20821</v>
      </c>
      <c r="S54" s="21">
        <v>614.29999999999995</v>
      </c>
    </row>
    <row r="55" spans="1:19">
      <c r="A55" s="1">
        <v>20911</v>
      </c>
      <c r="B55" s="21">
        <v>90.7</v>
      </c>
      <c r="I55" s="1">
        <v>20911</v>
      </c>
      <c r="J55" s="21">
        <v>744.6</v>
      </c>
      <c r="R55" s="1">
        <v>20911</v>
      </c>
      <c r="S55" s="21">
        <v>617.29999999999995</v>
      </c>
    </row>
    <row r="56" spans="1:19">
      <c r="A56" s="1">
        <v>21002</v>
      </c>
      <c r="B56" s="21">
        <v>90</v>
      </c>
      <c r="I56" s="1">
        <v>21002</v>
      </c>
      <c r="J56" s="21">
        <v>749.2</v>
      </c>
      <c r="R56" s="1">
        <v>21002</v>
      </c>
      <c r="S56" s="21">
        <v>626.29999999999995</v>
      </c>
    </row>
    <row r="57" spans="1:19">
      <c r="A57" s="1">
        <v>21094</v>
      </c>
      <c r="B57" s="21">
        <v>88.9</v>
      </c>
      <c r="I57" s="1">
        <v>21094</v>
      </c>
      <c r="J57" s="21">
        <v>758.1</v>
      </c>
      <c r="R57" s="1">
        <v>21094</v>
      </c>
      <c r="S57" s="21">
        <v>623.29999999999995</v>
      </c>
    </row>
    <row r="58" spans="1:19">
      <c r="A58" s="1">
        <v>21186</v>
      </c>
      <c r="B58" s="21">
        <v>82.8</v>
      </c>
      <c r="I58" s="1">
        <v>21186</v>
      </c>
      <c r="J58" s="21">
        <v>759.9</v>
      </c>
      <c r="R58" s="1">
        <v>21186</v>
      </c>
      <c r="S58" s="21">
        <v>615.79999999999995</v>
      </c>
    </row>
    <row r="59" spans="1:19">
      <c r="A59" s="1">
        <v>21276</v>
      </c>
      <c r="B59" s="21">
        <v>81.400000000000006</v>
      </c>
      <c r="I59" s="1">
        <v>21276</v>
      </c>
      <c r="J59" s="21">
        <v>772.9</v>
      </c>
      <c r="R59" s="1">
        <v>21276</v>
      </c>
      <c r="S59" s="21">
        <v>620.29999999999995</v>
      </c>
    </row>
    <row r="60" spans="1:19">
      <c r="A60" s="1">
        <v>21367</v>
      </c>
      <c r="B60" s="21">
        <v>83</v>
      </c>
      <c r="I60" s="1">
        <v>21367</v>
      </c>
      <c r="J60" s="21">
        <v>783.4</v>
      </c>
      <c r="R60" s="1">
        <v>21367</v>
      </c>
      <c r="S60" s="21">
        <v>630.79999999999995</v>
      </c>
    </row>
    <row r="61" spans="1:19">
      <c r="A61" s="1">
        <v>21459</v>
      </c>
      <c r="B61" s="21">
        <v>86.1</v>
      </c>
      <c r="I61" s="1">
        <v>21459</v>
      </c>
      <c r="J61" s="21">
        <v>787.8</v>
      </c>
      <c r="R61" s="1">
        <v>21459</v>
      </c>
      <c r="S61" s="21">
        <v>638.29999999999995</v>
      </c>
    </row>
    <row r="62" spans="1:19">
      <c r="A62" s="1">
        <v>21551</v>
      </c>
      <c r="B62" s="21">
        <v>91</v>
      </c>
      <c r="I62" s="1">
        <v>21551</v>
      </c>
      <c r="J62" s="21">
        <v>796.6</v>
      </c>
      <c r="R62" s="1">
        <v>21551</v>
      </c>
      <c r="S62" s="21">
        <v>645</v>
      </c>
    </row>
    <row r="63" spans="1:19">
      <c r="A63" s="1">
        <v>21641</v>
      </c>
      <c r="B63" s="21">
        <v>94.6</v>
      </c>
      <c r="I63" s="1">
        <v>21641</v>
      </c>
      <c r="J63" s="21">
        <v>812.1</v>
      </c>
      <c r="R63" s="1">
        <v>21641</v>
      </c>
      <c r="S63" s="21">
        <v>650.6</v>
      </c>
    </row>
    <row r="64" spans="1:19">
      <c r="A64" s="1">
        <v>21732</v>
      </c>
      <c r="B64" s="21">
        <v>96.5</v>
      </c>
      <c r="I64" s="1">
        <v>21732</v>
      </c>
      <c r="J64" s="21">
        <v>824.2</v>
      </c>
      <c r="R64" s="1">
        <v>21732</v>
      </c>
      <c r="S64" s="21">
        <v>654.20000000000005</v>
      </c>
    </row>
    <row r="65" spans="1:19">
      <c r="A65" s="1">
        <v>21824</v>
      </c>
      <c r="B65" s="21">
        <v>91.6</v>
      </c>
      <c r="I65" s="1">
        <v>21824</v>
      </c>
      <c r="J65" s="21">
        <v>835</v>
      </c>
      <c r="R65" s="1">
        <v>21824</v>
      </c>
      <c r="S65" s="21">
        <v>658.7</v>
      </c>
    </row>
    <row r="66" spans="1:19">
      <c r="A66" s="1">
        <v>21916</v>
      </c>
      <c r="B66" s="21">
        <v>94.7</v>
      </c>
      <c r="I66" s="1">
        <v>21916</v>
      </c>
      <c r="J66" s="21">
        <v>844.9</v>
      </c>
      <c r="R66" s="1">
        <v>21916</v>
      </c>
      <c r="S66" s="21">
        <v>658.4</v>
      </c>
    </row>
    <row r="67" spans="1:19">
      <c r="A67" s="1">
        <v>22007</v>
      </c>
      <c r="B67" s="21">
        <v>96.9</v>
      </c>
      <c r="I67" s="1">
        <v>22007</v>
      </c>
      <c r="J67" s="21">
        <v>853</v>
      </c>
      <c r="R67" s="1">
        <v>22007</v>
      </c>
      <c r="S67" s="21">
        <v>666</v>
      </c>
    </row>
    <row r="68" spans="1:19">
      <c r="A68" s="1">
        <v>22098</v>
      </c>
      <c r="B68" s="21">
        <v>96.1</v>
      </c>
      <c r="I68" s="1">
        <v>22098</v>
      </c>
      <c r="J68" s="21">
        <v>853.3</v>
      </c>
      <c r="R68" s="1">
        <v>22098</v>
      </c>
      <c r="S68" s="21">
        <v>661.4</v>
      </c>
    </row>
    <row r="69" spans="1:19">
      <c r="A69" s="1">
        <v>22190</v>
      </c>
      <c r="B69" s="21">
        <v>93.6</v>
      </c>
      <c r="I69" s="1">
        <v>22190</v>
      </c>
      <c r="J69" s="21">
        <v>862.1</v>
      </c>
      <c r="R69" s="1">
        <v>22190</v>
      </c>
      <c r="S69" s="21">
        <v>662</v>
      </c>
    </row>
    <row r="70" spans="1:19">
      <c r="A70" s="1">
        <v>22282</v>
      </c>
      <c r="B70" s="21">
        <v>88</v>
      </c>
      <c r="I70" s="1">
        <v>22282</v>
      </c>
      <c r="J70" s="21">
        <v>871.3</v>
      </c>
      <c r="R70" s="1">
        <v>22282</v>
      </c>
      <c r="S70" s="21">
        <v>666.3</v>
      </c>
    </row>
    <row r="71" spans="1:19">
      <c r="A71" s="1">
        <v>22372</v>
      </c>
      <c r="B71" s="21">
        <v>89.9</v>
      </c>
      <c r="I71" s="1">
        <v>22372</v>
      </c>
      <c r="J71" s="21">
        <v>887.2</v>
      </c>
      <c r="R71" s="1">
        <v>22372</v>
      </c>
      <c r="S71" s="21">
        <v>673.3</v>
      </c>
    </row>
    <row r="72" spans="1:19">
      <c r="A72" s="1">
        <v>22463</v>
      </c>
      <c r="B72" s="21">
        <v>92.1</v>
      </c>
      <c r="I72" s="1">
        <v>22463</v>
      </c>
      <c r="J72" s="21">
        <v>890.6</v>
      </c>
      <c r="R72" s="1">
        <v>22463</v>
      </c>
      <c r="S72" s="21">
        <v>673.7</v>
      </c>
    </row>
    <row r="73" spans="1:19">
      <c r="A73" s="1">
        <v>22555</v>
      </c>
      <c r="B73" s="21">
        <v>96.7</v>
      </c>
      <c r="I73" s="1">
        <v>22555</v>
      </c>
      <c r="J73" s="21">
        <v>906.7</v>
      </c>
      <c r="R73" s="1">
        <v>22555</v>
      </c>
      <c r="S73" s="21">
        <v>683.2</v>
      </c>
    </row>
    <row r="74" spans="1:19">
      <c r="A74" s="1">
        <v>22647</v>
      </c>
      <c r="B74" s="21">
        <v>98.9</v>
      </c>
      <c r="I74" s="1">
        <v>22647</v>
      </c>
      <c r="J74" s="21">
        <v>914.8</v>
      </c>
      <c r="R74" s="1">
        <v>22647</v>
      </c>
      <c r="S74" s="21">
        <v>689.3</v>
      </c>
    </row>
    <row r="75" spans="1:19">
      <c r="A75" s="1">
        <v>22737</v>
      </c>
      <c r="B75" s="21">
        <v>101.4</v>
      </c>
      <c r="I75" s="1">
        <v>22737</v>
      </c>
      <c r="J75" s="21">
        <v>929.4</v>
      </c>
      <c r="R75" s="1">
        <v>22737</v>
      </c>
      <c r="S75" s="21">
        <v>692.5</v>
      </c>
    </row>
    <row r="76" spans="1:19">
      <c r="A76" s="1">
        <v>22828</v>
      </c>
      <c r="B76" s="21">
        <v>102.3</v>
      </c>
      <c r="I76" s="1">
        <v>22828</v>
      </c>
      <c r="J76" s="21">
        <v>937.7</v>
      </c>
      <c r="R76" s="1">
        <v>22828</v>
      </c>
      <c r="S76" s="21">
        <v>697.7</v>
      </c>
    </row>
    <row r="77" spans="1:19">
      <c r="A77" s="1">
        <v>22920</v>
      </c>
      <c r="B77" s="21">
        <v>107.1</v>
      </c>
      <c r="I77" s="1">
        <v>22920</v>
      </c>
      <c r="J77" s="21">
        <v>950</v>
      </c>
      <c r="R77" s="1">
        <v>22920</v>
      </c>
      <c r="S77" s="21">
        <v>701.9</v>
      </c>
    </row>
    <row r="78" spans="1:19">
      <c r="A78" s="1">
        <v>23012</v>
      </c>
      <c r="B78" s="21">
        <v>109.4</v>
      </c>
      <c r="I78" s="1">
        <v>23012</v>
      </c>
      <c r="J78" s="21">
        <v>954.4</v>
      </c>
      <c r="R78" s="1">
        <v>23012</v>
      </c>
      <c r="S78" s="21">
        <v>704.8</v>
      </c>
    </row>
    <row r="79" spans="1:19">
      <c r="A79" s="1">
        <v>23102</v>
      </c>
      <c r="B79" s="21">
        <v>111.9</v>
      </c>
      <c r="I79" s="1">
        <v>23102</v>
      </c>
      <c r="J79" s="21">
        <v>965.1</v>
      </c>
      <c r="R79" s="1">
        <v>23102</v>
      </c>
      <c r="S79" s="21">
        <v>707.8</v>
      </c>
    </row>
    <row r="80" spans="1:19">
      <c r="A80" s="1">
        <v>23193</v>
      </c>
      <c r="B80" s="21">
        <v>113.1</v>
      </c>
      <c r="I80" s="1">
        <v>23193</v>
      </c>
      <c r="J80" s="21">
        <v>984.5</v>
      </c>
      <c r="R80" s="1">
        <v>23193</v>
      </c>
      <c r="S80" s="21">
        <v>713.5</v>
      </c>
    </row>
    <row r="81" spans="1:19">
      <c r="A81" s="1">
        <v>23285</v>
      </c>
      <c r="B81" s="21">
        <v>115.1</v>
      </c>
      <c r="I81" s="1">
        <v>23285</v>
      </c>
      <c r="J81" s="21">
        <v>998.1</v>
      </c>
      <c r="R81" s="1">
        <v>23285</v>
      </c>
      <c r="S81" s="21">
        <v>713.9</v>
      </c>
    </row>
    <row r="82" spans="1:19">
      <c r="A82" s="1">
        <v>23377</v>
      </c>
      <c r="B82" s="21">
        <v>119.4</v>
      </c>
      <c r="I82" s="1">
        <v>23377</v>
      </c>
      <c r="J82" s="21">
        <v>1013.3</v>
      </c>
      <c r="R82" s="1">
        <v>23377</v>
      </c>
      <c r="S82" s="21">
        <v>727.4</v>
      </c>
    </row>
    <row r="83" spans="1:19">
      <c r="A83" s="1">
        <v>23468</v>
      </c>
      <c r="B83" s="21">
        <v>122.5</v>
      </c>
      <c r="I83" s="1">
        <v>23468</v>
      </c>
      <c r="J83" s="21">
        <v>1027.8</v>
      </c>
      <c r="R83" s="1">
        <v>23468</v>
      </c>
      <c r="S83" s="21">
        <v>740.8</v>
      </c>
    </row>
    <row r="84" spans="1:19">
      <c r="A84" s="1">
        <v>23559</v>
      </c>
      <c r="B84" s="21">
        <v>126.7</v>
      </c>
      <c r="I84" s="1">
        <v>23559</v>
      </c>
      <c r="J84" s="21">
        <v>1042.2</v>
      </c>
      <c r="R84" s="1">
        <v>23559</v>
      </c>
      <c r="S84" s="21">
        <v>754.2</v>
      </c>
    </row>
    <row r="85" spans="1:19">
      <c r="A85" s="1">
        <v>23651</v>
      </c>
      <c r="B85" s="21">
        <v>122.5</v>
      </c>
      <c r="I85" s="1">
        <v>23651</v>
      </c>
      <c r="J85" s="21">
        <v>1056.9000000000001</v>
      </c>
      <c r="R85" s="1">
        <v>23651</v>
      </c>
      <c r="S85" s="21">
        <v>756.7</v>
      </c>
    </row>
    <row r="86" spans="1:19">
      <c r="A86" s="1">
        <v>23743</v>
      </c>
      <c r="B86" s="21">
        <v>134.30000000000001</v>
      </c>
      <c r="I86" s="1">
        <v>23743</v>
      </c>
      <c r="J86" s="21">
        <v>1067</v>
      </c>
      <c r="R86" s="1">
        <v>23743</v>
      </c>
      <c r="S86" s="21">
        <v>765.4</v>
      </c>
    </row>
    <row r="87" spans="1:19">
      <c r="A87" s="1">
        <v>23833</v>
      </c>
      <c r="B87" s="21">
        <v>134.5</v>
      </c>
      <c r="I87" s="1">
        <v>23833</v>
      </c>
      <c r="J87" s="21">
        <v>1081.9000000000001</v>
      </c>
      <c r="R87" s="1">
        <v>23833</v>
      </c>
      <c r="S87" s="21">
        <v>774</v>
      </c>
    </row>
    <row r="88" spans="1:19">
      <c r="A88" s="1">
        <v>23924</v>
      </c>
      <c r="B88" s="21">
        <v>139.30000000000001</v>
      </c>
      <c r="I88" s="1">
        <v>23924</v>
      </c>
      <c r="J88" s="21">
        <v>1096.9000000000001</v>
      </c>
      <c r="R88" s="1">
        <v>23924</v>
      </c>
      <c r="S88" s="21">
        <v>785.2</v>
      </c>
    </row>
    <row r="89" spans="1:19">
      <c r="A89" s="1">
        <v>24016</v>
      </c>
      <c r="B89" s="21">
        <v>145.30000000000001</v>
      </c>
      <c r="I89" s="1">
        <v>24016</v>
      </c>
      <c r="J89" s="21">
        <v>1115.0999999999999</v>
      </c>
      <c r="R89" s="1">
        <v>24016</v>
      </c>
      <c r="S89" s="21">
        <v>812.5</v>
      </c>
    </row>
    <row r="90" spans="1:19">
      <c r="A90" s="1">
        <v>24108</v>
      </c>
      <c r="B90" s="21">
        <v>152.30000000000001</v>
      </c>
      <c r="I90" s="1">
        <v>24108</v>
      </c>
      <c r="J90" s="21">
        <v>1125.4000000000001</v>
      </c>
      <c r="R90" s="1">
        <v>24108</v>
      </c>
      <c r="S90" s="21">
        <v>819.9</v>
      </c>
    </row>
    <row r="91" spans="1:19">
      <c r="A91" s="1">
        <v>24198</v>
      </c>
      <c r="B91" s="21">
        <v>145.9</v>
      </c>
      <c r="I91" s="1">
        <v>24198</v>
      </c>
      <c r="J91" s="21">
        <v>1139</v>
      </c>
      <c r="R91" s="1">
        <v>24198</v>
      </c>
      <c r="S91" s="21">
        <v>827.1</v>
      </c>
    </row>
    <row r="92" spans="1:19">
      <c r="A92" s="1">
        <v>24289</v>
      </c>
      <c r="B92" s="21">
        <v>150.9</v>
      </c>
      <c r="I92" s="1">
        <v>24289</v>
      </c>
      <c r="J92" s="21">
        <v>1148.9000000000001</v>
      </c>
      <c r="R92" s="1">
        <v>24289</v>
      </c>
      <c r="S92" s="21">
        <v>832.7</v>
      </c>
    </row>
    <row r="93" spans="1:19">
      <c r="A93" s="1">
        <v>24381</v>
      </c>
      <c r="B93" s="21">
        <v>150.9</v>
      </c>
      <c r="I93" s="1">
        <v>24381</v>
      </c>
      <c r="J93" s="21">
        <v>1164.5</v>
      </c>
      <c r="R93" s="1">
        <v>24381</v>
      </c>
      <c r="S93" s="21">
        <v>829.5</v>
      </c>
    </row>
    <row r="94" spans="1:19">
      <c r="A94" s="1">
        <v>24473</v>
      </c>
      <c r="B94" s="21">
        <v>148.1</v>
      </c>
      <c r="I94" s="1">
        <v>24473</v>
      </c>
      <c r="J94" s="21">
        <v>1178.8</v>
      </c>
      <c r="R94" s="1">
        <v>24473</v>
      </c>
      <c r="S94" s="21">
        <v>835.9</v>
      </c>
    </row>
    <row r="95" spans="1:19">
      <c r="A95" s="1">
        <v>24563</v>
      </c>
      <c r="B95" s="21">
        <v>154.69999999999999</v>
      </c>
      <c r="I95" s="1">
        <v>24563</v>
      </c>
      <c r="J95" s="21">
        <v>1193.0999999999999</v>
      </c>
      <c r="R95" s="1">
        <v>24563</v>
      </c>
      <c r="S95" s="21">
        <v>839.9</v>
      </c>
    </row>
    <row r="96" spans="1:19">
      <c r="A96" s="1">
        <v>24654</v>
      </c>
      <c r="B96" s="21">
        <v>153.19999999999999</v>
      </c>
      <c r="I96" s="1">
        <v>24654</v>
      </c>
      <c r="J96" s="21">
        <v>1210</v>
      </c>
      <c r="R96" s="1">
        <v>24654</v>
      </c>
      <c r="S96" s="21">
        <v>840.5</v>
      </c>
    </row>
    <row r="97" spans="1:19">
      <c r="A97" s="1">
        <v>24746</v>
      </c>
      <c r="B97" s="21">
        <v>153.5</v>
      </c>
      <c r="I97" s="1">
        <v>24746</v>
      </c>
      <c r="J97" s="21">
        <v>1219.5</v>
      </c>
      <c r="R97" s="1">
        <v>24746</v>
      </c>
      <c r="S97" s="21">
        <v>845.2</v>
      </c>
    </row>
    <row r="98" spans="1:19">
      <c r="A98" s="1">
        <v>24838</v>
      </c>
      <c r="B98" s="21">
        <v>163.30000000000001</v>
      </c>
      <c r="I98" s="1">
        <v>24838</v>
      </c>
      <c r="J98" s="21">
        <v>1235.0999999999999</v>
      </c>
      <c r="R98" s="1">
        <v>24838</v>
      </c>
      <c r="S98" s="21">
        <v>863.7</v>
      </c>
    </row>
    <row r="99" spans="1:19">
      <c r="A99" s="1">
        <v>24929</v>
      </c>
      <c r="B99" s="21">
        <v>166.4</v>
      </c>
      <c r="I99" s="1">
        <v>24929</v>
      </c>
      <c r="J99" s="21">
        <v>1255.9000000000001</v>
      </c>
      <c r="R99" s="1">
        <v>24929</v>
      </c>
      <c r="S99" s="21">
        <v>874.7</v>
      </c>
    </row>
    <row r="100" spans="1:19">
      <c r="A100" s="1">
        <v>25020</v>
      </c>
      <c r="B100" s="21">
        <v>174</v>
      </c>
      <c r="I100" s="1">
        <v>25020</v>
      </c>
      <c r="J100" s="21">
        <v>1272.4000000000001</v>
      </c>
      <c r="R100" s="1">
        <v>25020</v>
      </c>
      <c r="S100" s="21">
        <v>888.3</v>
      </c>
    </row>
    <row r="101" spans="1:19">
      <c r="A101" s="1">
        <v>25112</v>
      </c>
      <c r="B101" s="21">
        <v>172.8</v>
      </c>
      <c r="I101" s="1">
        <v>25112</v>
      </c>
      <c r="J101" s="21">
        <v>1288.7</v>
      </c>
      <c r="R101" s="1">
        <v>25112</v>
      </c>
      <c r="S101" s="21">
        <v>888.1</v>
      </c>
    </row>
    <row r="102" spans="1:19">
      <c r="A102" s="1">
        <v>25204</v>
      </c>
      <c r="B102" s="21">
        <v>176</v>
      </c>
      <c r="I102" s="1">
        <v>25204</v>
      </c>
      <c r="J102" s="21">
        <v>1302</v>
      </c>
      <c r="R102" s="1">
        <v>25204</v>
      </c>
      <c r="S102" s="21">
        <v>896.6</v>
      </c>
    </row>
    <row r="103" spans="1:19">
      <c r="A103" s="1">
        <v>25294</v>
      </c>
      <c r="B103" s="21">
        <v>175.5</v>
      </c>
      <c r="I103" s="1">
        <v>25294</v>
      </c>
      <c r="J103" s="21">
        <v>1316.2</v>
      </c>
      <c r="R103" s="1">
        <v>25294</v>
      </c>
      <c r="S103" s="21">
        <v>901.1</v>
      </c>
    </row>
    <row r="104" spans="1:19">
      <c r="A104" s="1">
        <v>25385</v>
      </c>
      <c r="B104" s="21">
        <v>175</v>
      </c>
      <c r="I104" s="1">
        <v>25385</v>
      </c>
      <c r="J104" s="21">
        <v>1329.2</v>
      </c>
      <c r="R104" s="1">
        <v>25385</v>
      </c>
      <c r="S104" s="21">
        <v>902.6</v>
      </c>
    </row>
    <row r="105" spans="1:19">
      <c r="A105" s="1">
        <v>25477</v>
      </c>
      <c r="B105" s="21">
        <v>174.1</v>
      </c>
      <c r="I105" s="1">
        <v>25477</v>
      </c>
      <c r="J105" s="21">
        <v>1347.3</v>
      </c>
      <c r="R105" s="1">
        <v>25477</v>
      </c>
      <c r="S105" s="21">
        <v>908</v>
      </c>
    </row>
    <row r="106" spans="1:19">
      <c r="A106" s="1">
        <v>25569</v>
      </c>
      <c r="B106" s="21">
        <v>171.1</v>
      </c>
      <c r="I106" s="1">
        <v>25569</v>
      </c>
      <c r="J106" s="21">
        <v>1359.8</v>
      </c>
      <c r="R106" s="1">
        <v>25569</v>
      </c>
      <c r="S106" s="21">
        <v>917.4</v>
      </c>
    </row>
    <row r="107" spans="1:19">
      <c r="A107" s="1">
        <v>25659</v>
      </c>
      <c r="B107" s="21">
        <v>172.8</v>
      </c>
      <c r="I107" s="1">
        <v>25659</v>
      </c>
      <c r="J107" s="21">
        <v>1367.2</v>
      </c>
      <c r="R107" s="1">
        <v>25659</v>
      </c>
      <c r="S107" s="21">
        <v>919.3</v>
      </c>
    </row>
    <row r="108" spans="1:19">
      <c r="A108" s="1">
        <v>25750</v>
      </c>
      <c r="B108" s="21">
        <v>173.3</v>
      </c>
      <c r="I108" s="1">
        <v>25750</v>
      </c>
      <c r="J108" s="21">
        <v>1384.3</v>
      </c>
      <c r="R108" s="1">
        <v>25750</v>
      </c>
      <c r="S108" s="21">
        <v>925.4</v>
      </c>
    </row>
    <row r="109" spans="1:19">
      <c r="A109" s="1">
        <v>25842</v>
      </c>
      <c r="B109" s="21">
        <v>160.80000000000001</v>
      </c>
      <c r="I109" s="1">
        <v>25842</v>
      </c>
      <c r="J109" s="21">
        <v>1395.1</v>
      </c>
      <c r="R109" s="1">
        <v>25842</v>
      </c>
      <c r="S109" s="21">
        <v>932.7</v>
      </c>
    </row>
    <row r="110" spans="1:19">
      <c r="A110" s="1">
        <v>25934</v>
      </c>
      <c r="B110" s="21">
        <v>178.9</v>
      </c>
      <c r="I110" s="1">
        <v>25934</v>
      </c>
      <c r="J110" s="21">
        <v>1406.8</v>
      </c>
      <c r="R110" s="1">
        <v>25934</v>
      </c>
      <c r="S110" s="21">
        <v>935.8</v>
      </c>
    </row>
    <row r="111" spans="1:19">
      <c r="A111" s="1">
        <v>26024</v>
      </c>
      <c r="B111" s="21">
        <v>182.9</v>
      </c>
      <c r="I111" s="1">
        <v>26024</v>
      </c>
      <c r="J111" s="21">
        <v>1421.3</v>
      </c>
      <c r="R111" s="1">
        <v>26024</v>
      </c>
      <c r="S111" s="21">
        <v>939.3</v>
      </c>
    </row>
    <row r="112" spans="1:19">
      <c r="A112" s="1">
        <v>26115</v>
      </c>
      <c r="B112" s="21">
        <v>187.8</v>
      </c>
      <c r="I112" s="1">
        <v>26115</v>
      </c>
      <c r="J112" s="21">
        <v>1434.8</v>
      </c>
      <c r="R112" s="1">
        <v>26115</v>
      </c>
      <c r="S112" s="21">
        <v>939.3</v>
      </c>
    </row>
    <row r="113" spans="1:19">
      <c r="A113" s="1">
        <v>26207</v>
      </c>
      <c r="B113" s="21">
        <v>196.1</v>
      </c>
      <c r="I113" s="1">
        <v>26207</v>
      </c>
      <c r="J113" s="21">
        <v>1457.5</v>
      </c>
      <c r="R113" s="1">
        <v>26207</v>
      </c>
      <c r="S113" s="21">
        <v>947.1</v>
      </c>
    </row>
    <row r="114" spans="1:19">
      <c r="A114" s="1">
        <v>26299</v>
      </c>
      <c r="B114" s="21">
        <v>200.9</v>
      </c>
      <c r="I114" s="1">
        <v>26299</v>
      </c>
      <c r="J114" s="21">
        <v>1480.6</v>
      </c>
      <c r="R114" s="1">
        <v>26299</v>
      </c>
      <c r="S114" s="21">
        <v>953.1</v>
      </c>
    </row>
    <row r="115" spans="1:19">
      <c r="A115" s="1">
        <v>26390</v>
      </c>
      <c r="B115" s="21">
        <v>205.8</v>
      </c>
      <c r="I115" s="1">
        <v>26390</v>
      </c>
      <c r="J115" s="21">
        <v>1498.9</v>
      </c>
      <c r="R115" s="1">
        <v>26390</v>
      </c>
      <c r="S115" s="21">
        <v>976.5</v>
      </c>
    </row>
    <row r="116" spans="1:19">
      <c r="A116" s="1">
        <v>26481</v>
      </c>
      <c r="B116" s="21">
        <v>211.1</v>
      </c>
      <c r="I116" s="1">
        <v>26481</v>
      </c>
      <c r="J116" s="21">
        <v>1518.5</v>
      </c>
      <c r="R116" s="1">
        <v>26481</v>
      </c>
      <c r="S116" s="21">
        <v>990.3</v>
      </c>
    </row>
    <row r="117" spans="1:19">
      <c r="A117" s="1">
        <v>26573</v>
      </c>
      <c r="B117" s="21">
        <v>222.6</v>
      </c>
      <c r="I117" s="1">
        <v>26573</v>
      </c>
      <c r="J117" s="21">
        <v>1547.5</v>
      </c>
      <c r="R117" s="1">
        <v>26573</v>
      </c>
      <c r="S117" s="21">
        <v>1007.3</v>
      </c>
    </row>
    <row r="118" spans="1:19">
      <c r="A118" s="1">
        <v>26665</v>
      </c>
      <c r="B118" s="21">
        <v>236.8</v>
      </c>
      <c r="I118" s="1">
        <v>26665</v>
      </c>
      <c r="J118" s="21">
        <v>1562.9</v>
      </c>
      <c r="R118" s="1">
        <v>26665</v>
      </c>
      <c r="S118" s="21">
        <v>1018.4</v>
      </c>
    </row>
    <row r="119" spans="1:19">
      <c r="A119" s="1">
        <v>26755</v>
      </c>
      <c r="B119" s="21">
        <v>233.7</v>
      </c>
      <c r="I119" s="1">
        <v>26755</v>
      </c>
      <c r="J119" s="21">
        <v>1579.9</v>
      </c>
      <c r="R119" s="1">
        <v>26755</v>
      </c>
      <c r="S119" s="21">
        <v>1009.7</v>
      </c>
    </row>
    <row r="120" spans="1:19">
      <c r="A120" s="1">
        <v>26846</v>
      </c>
      <c r="B120" s="21">
        <v>231.3</v>
      </c>
      <c r="I120" s="1">
        <v>26846</v>
      </c>
      <c r="J120" s="21">
        <v>1589.4</v>
      </c>
      <c r="R120" s="1">
        <v>26846</v>
      </c>
      <c r="S120" s="21">
        <v>1015.6</v>
      </c>
    </row>
    <row r="121" spans="1:19">
      <c r="A121" s="1">
        <v>26938</v>
      </c>
      <c r="B121" s="21">
        <v>225.4</v>
      </c>
      <c r="I121" s="1">
        <v>26938</v>
      </c>
      <c r="J121" s="21">
        <v>1597.2</v>
      </c>
      <c r="R121" s="1">
        <v>26938</v>
      </c>
      <c r="S121" s="21">
        <v>1011.9</v>
      </c>
    </row>
    <row r="122" spans="1:19">
      <c r="A122" s="1">
        <v>27030</v>
      </c>
      <c r="B122" s="21">
        <v>219.6</v>
      </c>
      <c r="I122" s="1">
        <v>27030</v>
      </c>
      <c r="J122" s="21">
        <v>1597.9</v>
      </c>
      <c r="R122" s="1">
        <v>27030</v>
      </c>
      <c r="S122" s="21">
        <v>998.6</v>
      </c>
    </row>
    <row r="123" spans="1:19">
      <c r="A123" s="1">
        <v>27120</v>
      </c>
      <c r="B123" s="21">
        <v>221</v>
      </c>
      <c r="I123" s="1">
        <v>27120</v>
      </c>
      <c r="J123" s="21">
        <v>1614.3</v>
      </c>
      <c r="R123" s="1">
        <v>27120</v>
      </c>
      <c r="S123" s="21">
        <v>995.1</v>
      </c>
    </row>
    <row r="124" spans="1:19">
      <c r="A124" s="1">
        <v>27211</v>
      </c>
      <c r="B124" s="21">
        <v>222.4</v>
      </c>
      <c r="I124" s="1">
        <v>27211</v>
      </c>
      <c r="J124" s="21">
        <v>1624.1</v>
      </c>
      <c r="R124" s="1">
        <v>27211</v>
      </c>
      <c r="S124" s="21">
        <v>997.1</v>
      </c>
    </row>
    <row r="125" spans="1:19">
      <c r="A125" s="1">
        <v>27303</v>
      </c>
      <c r="B125" s="21">
        <v>200.4</v>
      </c>
      <c r="I125" s="1">
        <v>27303</v>
      </c>
      <c r="J125" s="21">
        <v>1641</v>
      </c>
      <c r="R125" s="1">
        <v>27303</v>
      </c>
      <c r="S125" s="21">
        <v>983.1</v>
      </c>
    </row>
    <row r="126" spans="1:19">
      <c r="A126" s="1">
        <v>27395</v>
      </c>
      <c r="B126" s="21">
        <v>204.6</v>
      </c>
      <c r="I126" s="1">
        <v>27395</v>
      </c>
      <c r="J126" s="21">
        <v>1655.8</v>
      </c>
      <c r="R126" s="1">
        <v>27395</v>
      </c>
      <c r="S126" s="21">
        <v>987.2</v>
      </c>
    </row>
    <row r="127" spans="1:19">
      <c r="A127" s="1">
        <v>27485</v>
      </c>
      <c r="B127" s="21">
        <v>208.4</v>
      </c>
      <c r="I127" s="1">
        <v>27485</v>
      </c>
      <c r="J127" s="21">
        <v>1674.2</v>
      </c>
      <c r="R127" s="1">
        <v>27485</v>
      </c>
      <c r="S127" s="21">
        <v>1008.5</v>
      </c>
    </row>
    <row r="128" spans="1:19">
      <c r="A128" s="1">
        <v>27576</v>
      </c>
      <c r="B128" s="21">
        <v>221.9</v>
      </c>
      <c r="I128" s="1">
        <v>27576</v>
      </c>
      <c r="J128" s="21">
        <v>1683.9</v>
      </c>
      <c r="R128" s="1">
        <v>27576</v>
      </c>
      <c r="S128" s="21">
        <v>1016.8</v>
      </c>
    </row>
    <row r="129" spans="1:19">
      <c r="A129" s="1">
        <v>27668</v>
      </c>
      <c r="B129" s="21">
        <v>228.4</v>
      </c>
      <c r="I129" s="1">
        <v>27668</v>
      </c>
      <c r="J129" s="21">
        <v>1703.3</v>
      </c>
      <c r="R129" s="1">
        <v>27668</v>
      </c>
      <c r="S129" s="21">
        <v>1019.9</v>
      </c>
    </row>
    <row r="130" spans="1:19">
      <c r="A130" s="1">
        <v>27760</v>
      </c>
      <c r="B130" s="21">
        <v>240.2</v>
      </c>
      <c r="I130" s="1">
        <v>27760</v>
      </c>
      <c r="J130" s="21">
        <v>1721.7</v>
      </c>
      <c r="R130" s="1">
        <v>27760</v>
      </c>
      <c r="S130" s="21">
        <v>1040.0999999999999</v>
      </c>
    </row>
    <row r="131" spans="1:19">
      <c r="A131" s="1">
        <v>27851</v>
      </c>
      <c r="B131" s="21">
        <v>241.2</v>
      </c>
      <c r="I131" s="1">
        <v>27851</v>
      </c>
      <c r="J131" s="21">
        <v>1732.9</v>
      </c>
      <c r="R131" s="1">
        <v>27851</v>
      </c>
      <c r="S131" s="21">
        <v>1054</v>
      </c>
    </row>
    <row r="132" spans="1:19">
      <c r="A132" s="1">
        <v>27942</v>
      </c>
      <c r="B132" s="21">
        <v>244</v>
      </c>
      <c r="I132" s="1">
        <v>27942</v>
      </c>
      <c r="J132" s="21">
        <v>1753.4</v>
      </c>
      <c r="R132" s="1">
        <v>27942</v>
      </c>
      <c r="S132" s="21">
        <v>1063</v>
      </c>
    </row>
    <row r="133" spans="1:19">
      <c r="A133" s="1">
        <v>28034</v>
      </c>
      <c r="B133" s="21">
        <v>248</v>
      </c>
      <c r="I133" s="1">
        <v>28034</v>
      </c>
      <c r="J133" s="21">
        <v>1781.4</v>
      </c>
      <c r="R133" s="1">
        <v>28034</v>
      </c>
      <c r="S133" s="21">
        <v>1072.2</v>
      </c>
    </row>
    <row r="134" spans="1:19">
      <c r="A134" s="1">
        <v>28126</v>
      </c>
      <c r="B134" s="21">
        <v>258.5</v>
      </c>
      <c r="I134" s="1">
        <v>28126</v>
      </c>
      <c r="J134" s="21">
        <v>1795.6</v>
      </c>
      <c r="R134" s="1">
        <v>28126</v>
      </c>
      <c r="S134" s="21">
        <v>1078.5</v>
      </c>
    </row>
    <row r="135" spans="1:19">
      <c r="A135" s="1">
        <v>28216</v>
      </c>
      <c r="B135" s="21">
        <v>264.39999999999998</v>
      </c>
      <c r="I135" s="1">
        <v>28216</v>
      </c>
      <c r="J135" s="21">
        <v>1807</v>
      </c>
      <c r="R135" s="1">
        <v>28216</v>
      </c>
      <c r="S135" s="21">
        <v>1076.5</v>
      </c>
    </row>
    <row r="136" spans="1:19">
      <c r="A136" s="1">
        <v>28307</v>
      </c>
      <c r="B136" s="21">
        <v>267.89999999999998</v>
      </c>
      <c r="I136" s="1">
        <v>28307</v>
      </c>
      <c r="J136" s="21">
        <v>1834</v>
      </c>
      <c r="R136" s="1">
        <v>28307</v>
      </c>
      <c r="S136" s="21">
        <v>1078.3</v>
      </c>
    </row>
    <row r="137" spans="1:19">
      <c r="A137" s="1">
        <v>28399</v>
      </c>
      <c r="B137" s="21">
        <v>273.2</v>
      </c>
      <c r="I137" s="1">
        <v>28399</v>
      </c>
      <c r="J137" s="21">
        <v>1854.1</v>
      </c>
      <c r="R137" s="1">
        <v>28399</v>
      </c>
      <c r="S137" s="21">
        <v>1098</v>
      </c>
    </row>
    <row r="138" spans="1:19">
      <c r="A138" s="1">
        <v>28491</v>
      </c>
      <c r="B138" s="21">
        <v>266</v>
      </c>
      <c r="I138" s="1">
        <v>28491</v>
      </c>
      <c r="J138" s="21">
        <v>1881.7</v>
      </c>
      <c r="R138" s="1">
        <v>28491</v>
      </c>
      <c r="S138" s="21">
        <v>1104.8</v>
      </c>
    </row>
    <row r="139" spans="1:19">
      <c r="A139" s="1">
        <v>28581</v>
      </c>
      <c r="B139" s="21">
        <v>286.7</v>
      </c>
      <c r="I139" s="1">
        <v>28581</v>
      </c>
      <c r="J139" s="21">
        <v>1907</v>
      </c>
      <c r="R139" s="1">
        <v>28581</v>
      </c>
      <c r="S139" s="21">
        <v>1116.9000000000001</v>
      </c>
    </row>
    <row r="140" spans="1:19">
      <c r="A140" s="1">
        <v>28672</v>
      </c>
      <c r="B140" s="21">
        <v>282.60000000000002</v>
      </c>
      <c r="I140" s="1">
        <v>28672</v>
      </c>
      <c r="J140" s="21">
        <v>1916.3</v>
      </c>
      <c r="R140" s="1">
        <v>28672</v>
      </c>
      <c r="S140" s="21">
        <v>1128.9000000000001</v>
      </c>
    </row>
    <row r="141" spans="1:19">
      <c r="A141" s="1">
        <v>28764</v>
      </c>
      <c r="B141" s="21">
        <v>284.7</v>
      </c>
      <c r="I141" s="1">
        <v>28764</v>
      </c>
      <c r="J141" s="21">
        <v>1926</v>
      </c>
      <c r="R141" s="1">
        <v>28764</v>
      </c>
      <c r="S141" s="21">
        <v>1142.5</v>
      </c>
    </row>
    <row r="142" spans="1:19">
      <c r="A142" s="1">
        <v>28856</v>
      </c>
      <c r="B142" s="21">
        <v>281.8</v>
      </c>
      <c r="I142" s="1">
        <v>28856</v>
      </c>
      <c r="J142" s="21">
        <v>1945.5</v>
      </c>
      <c r="R142" s="1">
        <v>28856</v>
      </c>
      <c r="S142" s="21">
        <v>1148.2</v>
      </c>
    </row>
    <row r="143" spans="1:19">
      <c r="A143" s="1">
        <v>28946</v>
      </c>
      <c r="B143" s="21">
        <v>275.3</v>
      </c>
      <c r="I143" s="1">
        <v>28946</v>
      </c>
      <c r="J143" s="21">
        <v>1963.6</v>
      </c>
      <c r="R143" s="1">
        <v>28946</v>
      </c>
      <c r="S143" s="21">
        <v>1143.5999999999999</v>
      </c>
    </row>
    <row r="144" spans="1:19">
      <c r="A144" s="1">
        <v>29037</v>
      </c>
      <c r="B144" s="21">
        <v>283.3</v>
      </c>
      <c r="I144" s="1">
        <v>29037</v>
      </c>
      <c r="J144" s="21">
        <v>1971.1</v>
      </c>
      <c r="R144" s="1">
        <v>29037</v>
      </c>
      <c r="S144" s="21">
        <v>1155.9000000000001</v>
      </c>
    </row>
    <row r="145" spans="1:19">
      <c r="A145" s="1">
        <v>29129</v>
      </c>
      <c r="B145" s="21">
        <v>275.89999999999998</v>
      </c>
      <c r="I145" s="1">
        <v>29129</v>
      </c>
      <c r="J145" s="21">
        <v>1984.4</v>
      </c>
      <c r="R145" s="1">
        <v>29129</v>
      </c>
      <c r="S145" s="21">
        <v>1165.3</v>
      </c>
    </row>
    <row r="146" spans="1:19">
      <c r="A146" s="1">
        <v>29221</v>
      </c>
      <c r="B146" s="21">
        <v>272.2</v>
      </c>
      <c r="I146" s="1">
        <v>29221</v>
      </c>
      <c r="J146" s="21">
        <v>1989.4</v>
      </c>
      <c r="R146" s="1">
        <v>29221</v>
      </c>
      <c r="S146" s="21">
        <v>1162.3</v>
      </c>
    </row>
    <row r="147" spans="1:19">
      <c r="A147" s="1">
        <v>29312</v>
      </c>
      <c r="B147" s="21">
        <v>241.8</v>
      </c>
      <c r="I147" s="1">
        <v>29312</v>
      </c>
      <c r="J147" s="21">
        <v>1977.7</v>
      </c>
      <c r="R147" s="1">
        <v>29312</v>
      </c>
      <c r="S147" s="21">
        <v>1147.3</v>
      </c>
    </row>
    <row r="148" spans="1:19">
      <c r="A148" s="1">
        <v>29403</v>
      </c>
      <c r="B148" s="21">
        <v>253.3</v>
      </c>
      <c r="I148" s="1">
        <v>29403</v>
      </c>
      <c r="J148" s="21">
        <v>2002.5</v>
      </c>
      <c r="R148" s="1">
        <v>29403</v>
      </c>
      <c r="S148" s="21">
        <v>1145.2</v>
      </c>
    </row>
    <row r="149" spans="1:19">
      <c r="A149" s="1">
        <v>29495</v>
      </c>
      <c r="B149" s="21">
        <v>261.39999999999998</v>
      </c>
      <c r="I149" s="1">
        <v>29495</v>
      </c>
      <c r="J149" s="21">
        <v>2032.7</v>
      </c>
      <c r="R149" s="1">
        <v>29495</v>
      </c>
      <c r="S149" s="21">
        <v>1151.4000000000001</v>
      </c>
    </row>
    <row r="150" spans="1:19">
      <c r="A150" s="1">
        <v>29587</v>
      </c>
      <c r="B150" s="21">
        <v>269.2</v>
      </c>
      <c r="I150" s="1">
        <v>29587</v>
      </c>
      <c r="J150" s="21">
        <v>2020.3</v>
      </c>
      <c r="R150" s="1">
        <v>29587</v>
      </c>
      <c r="S150" s="21">
        <v>1162.0999999999999</v>
      </c>
    </row>
    <row r="151" spans="1:19">
      <c r="A151" s="1">
        <v>29677</v>
      </c>
      <c r="B151" s="21">
        <v>258.3</v>
      </c>
      <c r="I151" s="1">
        <v>29677</v>
      </c>
      <c r="J151" s="21">
        <v>2037.2</v>
      </c>
      <c r="R151" s="1">
        <v>29677</v>
      </c>
      <c r="S151" s="21">
        <v>1165.5999999999999</v>
      </c>
    </row>
    <row r="152" spans="1:19">
      <c r="A152" s="1">
        <v>29768</v>
      </c>
      <c r="B152" s="21">
        <v>266.7</v>
      </c>
      <c r="I152" s="1">
        <v>29768</v>
      </c>
      <c r="J152" s="21">
        <v>2037.6</v>
      </c>
      <c r="R152" s="1">
        <v>29768</v>
      </c>
      <c r="S152" s="21">
        <v>1165.5999999999999</v>
      </c>
    </row>
    <row r="153" spans="1:19">
      <c r="A153" s="1">
        <v>29860</v>
      </c>
      <c r="B153" s="21">
        <v>246.9</v>
      </c>
      <c r="I153" s="1">
        <v>29860</v>
      </c>
      <c r="J153" s="21">
        <v>2041.2</v>
      </c>
      <c r="R153" s="1">
        <v>29860</v>
      </c>
      <c r="S153" s="21">
        <v>1167.4000000000001</v>
      </c>
    </row>
    <row r="154" spans="1:19">
      <c r="A154" s="1">
        <v>29952</v>
      </c>
      <c r="B154" s="21">
        <v>255.4</v>
      </c>
      <c r="I154" s="1">
        <v>29952</v>
      </c>
      <c r="J154" s="21">
        <v>2050.3000000000002</v>
      </c>
      <c r="R154" s="1">
        <v>29952</v>
      </c>
      <c r="S154" s="21">
        <v>1168.8</v>
      </c>
    </row>
    <row r="155" spans="1:19">
      <c r="A155" s="1">
        <v>30042</v>
      </c>
      <c r="B155" s="21">
        <v>256.2</v>
      </c>
      <c r="I155" s="1">
        <v>30042</v>
      </c>
      <c r="J155" s="21">
        <v>2060.9</v>
      </c>
      <c r="R155" s="1">
        <v>30042</v>
      </c>
      <c r="S155" s="21">
        <v>1170.5999999999999</v>
      </c>
    </row>
    <row r="156" spans="1:19">
      <c r="A156" s="1">
        <v>30133</v>
      </c>
      <c r="B156" s="21">
        <v>258.2</v>
      </c>
      <c r="I156" s="1">
        <v>30133</v>
      </c>
      <c r="J156" s="21">
        <v>2079.9</v>
      </c>
      <c r="R156" s="1">
        <v>30133</v>
      </c>
      <c r="S156" s="21">
        <v>1177.2</v>
      </c>
    </row>
    <row r="157" spans="1:19">
      <c r="A157" s="1">
        <v>30225</v>
      </c>
      <c r="B157" s="21">
        <v>270.60000000000002</v>
      </c>
      <c r="I157" s="1">
        <v>30225</v>
      </c>
      <c r="J157" s="21">
        <v>2116.8000000000002</v>
      </c>
      <c r="R157" s="1">
        <v>30225</v>
      </c>
      <c r="S157" s="21">
        <v>1188.5999999999999</v>
      </c>
    </row>
    <row r="158" spans="1:19">
      <c r="A158" s="1">
        <v>30317</v>
      </c>
      <c r="B158" s="21">
        <v>273.10000000000002</v>
      </c>
      <c r="I158" s="1">
        <v>30317</v>
      </c>
      <c r="J158" s="21">
        <v>2145.1</v>
      </c>
      <c r="R158" s="1">
        <v>30317</v>
      </c>
      <c r="S158" s="21">
        <v>1194.5</v>
      </c>
    </row>
    <row r="159" spans="1:19">
      <c r="A159" s="1">
        <v>30407</v>
      </c>
      <c r="B159" s="21">
        <v>293.60000000000002</v>
      </c>
      <c r="I159" s="1">
        <v>30407</v>
      </c>
      <c r="J159" s="21">
        <v>2176.1</v>
      </c>
      <c r="R159" s="1">
        <v>30407</v>
      </c>
      <c r="S159" s="21">
        <v>1206.4000000000001</v>
      </c>
    </row>
    <row r="160" spans="1:19">
      <c r="A160" s="1">
        <v>30498</v>
      </c>
      <c r="B160" s="21">
        <v>305.2</v>
      </c>
      <c r="I160" s="1">
        <v>30498</v>
      </c>
      <c r="J160" s="21">
        <v>2208.1999999999998</v>
      </c>
      <c r="R160" s="1">
        <v>30498</v>
      </c>
      <c r="S160" s="21">
        <v>1224.3</v>
      </c>
    </row>
    <row r="161" spans="1:19">
      <c r="A161" s="1">
        <v>30590</v>
      </c>
      <c r="B161" s="21">
        <v>320.7</v>
      </c>
      <c r="I161" s="1">
        <v>30590</v>
      </c>
      <c r="J161" s="21">
        <v>2233.5</v>
      </c>
      <c r="R161" s="1">
        <v>30590</v>
      </c>
      <c r="S161" s="21">
        <v>1236.5</v>
      </c>
    </row>
    <row r="162" spans="1:19">
      <c r="A162" s="1">
        <v>30682</v>
      </c>
      <c r="B162" s="21">
        <v>333.2</v>
      </c>
      <c r="I162" s="1">
        <v>30682</v>
      </c>
      <c r="J162" s="21">
        <v>2241.1</v>
      </c>
      <c r="R162" s="1">
        <v>30682</v>
      </c>
      <c r="S162" s="21">
        <v>1243.2</v>
      </c>
    </row>
    <row r="163" spans="1:19">
      <c r="A163" s="1">
        <v>30773</v>
      </c>
      <c r="B163" s="21">
        <v>340.8</v>
      </c>
      <c r="I163" s="1">
        <v>30773</v>
      </c>
      <c r="J163" s="21">
        <v>2263</v>
      </c>
      <c r="R163" s="1">
        <v>30773</v>
      </c>
      <c r="S163" s="21">
        <v>1265.4000000000001</v>
      </c>
    </row>
    <row r="164" spans="1:19">
      <c r="A164" s="1">
        <v>30864</v>
      </c>
      <c r="B164" s="21">
        <v>340.8</v>
      </c>
      <c r="I164" s="1">
        <v>30864</v>
      </c>
      <c r="J164" s="21">
        <v>2292</v>
      </c>
      <c r="R164" s="1">
        <v>30864</v>
      </c>
      <c r="S164" s="21">
        <v>1269.5</v>
      </c>
    </row>
    <row r="165" spans="1:19">
      <c r="A165" s="1">
        <v>30956</v>
      </c>
      <c r="B165" s="21">
        <v>351.9</v>
      </c>
      <c r="I165" s="1">
        <v>30956</v>
      </c>
      <c r="J165" s="21">
        <v>2322.9</v>
      </c>
      <c r="R165" s="1">
        <v>30956</v>
      </c>
      <c r="S165" s="21">
        <v>1276.7</v>
      </c>
    </row>
    <row r="166" spans="1:19">
      <c r="A166" s="1">
        <v>31048</v>
      </c>
      <c r="B166" s="21">
        <v>364.6</v>
      </c>
      <c r="I166" s="1">
        <v>31048</v>
      </c>
      <c r="J166" s="21">
        <v>2368</v>
      </c>
      <c r="R166" s="1">
        <v>31048</v>
      </c>
      <c r="S166" s="21">
        <v>1283.9000000000001</v>
      </c>
    </row>
    <row r="167" spans="1:19">
      <c r="A167" s="1">
        <v>31138</v>
      </c>
      <c r="B167" s="21">
        <v>368.8</v>
      </c>
      <c r="I167" s="1">
        <v>31138</v>
      </c>
      <c r="J167" s="21">
        <v>2389.8000000000002</v>
      </c>
      <c r="R167" s="1">
        <v>31138</v>
      </c>
      <c r="S167" s="21">
        <v>1294.2</v>
      </c>
    </row>
    <row r="168" spans="1:19">
      <c r="A168" s="1">
        <v>31229</v>
      </c>
      <c r="B168" s="21">
        <v>393</v>
      </c>
      <c r="I168" s="1">
        <v>31229</v>
      </c>
      <c r="J168" s="21">
        <v>2427.1999999999998</v>
      </c>
      <c r="R168" s="1">
        <v>31229</v>
      </c>
      <c r="S168" s="21">
        <v>1302</v>
      </c>
    </row>
    <row r="169" spans="1:19">
      <c r="A169" s="1">
        <v>31321</v>
      </c>
      <c r="B169" s="21">
        <v>378.4</v>
      </c>
      <c r="I169" s="1">
        <v>31321</v>
      </c>
      <c r="J169" s="21">
        <v>2449</v>
      </c>
      <c r="R169" s="1">
        <v>31321</v>
      </c>
      <c r="S169" s="21">
        <v>1312.3</v>
      </c>
    </row>
    <row r="170" spans="1:19">
      <c r="A170" s="1">
        <v>31413</v>
      </c>
      <c r="B170" s="21">
        <v>386.3</v>
      </c>
      <c r="I170" s="1">
        <v>31413</v>
      </c>
      <c r="J170" s="21">
        <v>2454.6</v>
      </c>
      <c r="R170" s="1">
        <v>31413</v>
      </c>
      <c r="S170" s="21">
        <v>1329.2</v>
      </c>
    </row>
    <row r="171" spans="1:19">
      <c r="A171" s="1">
        <v>31503</v>
      </c>
      <c r="B171" s="21">
        <v>399.8</v>
      </c>
      <c r="I171" s="1">
        <v>31503</v>
      </c>
      <c r="J171" s="21">
        <v>2465.1</v>
      </c>
      <c r="R171" s="1">
        <v>31503</v>
      </c>
      <c r="S171" s="21">
        <v>1343.8</v>
      </c>
    </row>
    <row r="172" spans="1:19">
      <c r="A172" s="1">
        <v>31594</v>
      </c>
      <c r="B172" s="21">
        <v>435.4</v>
      </c>
      <c r="I172" s="1">
        <v>31594</v>
      </c>
      <c r="J172" s="21">
        <v>2486.1999999999998</v>
      </c>
      <c r="R172" s="1">
        <v>31594</v>
      </c>
      <c r="S172" s="21">
        <v>1346.6</v>
      </c>
    </row>
    <row r="173" spans="1:19">
      <c r="A173" s="1">
        <v>31686</v>
      </c>
      <c r="B173" s="21">
        <v>428.6</v>
      </c>
      <c r="I173" s="1">
        <v>31686</v>
      </c>
      <c r="J173" s="21">
        <v>2512.1</v>
      </c>
      <c r="R173" s="1">
        <v>31686</v>
      </c>
      <c r="S173" s="21">
        <v>1359.4</v>
      </c>
    </row>
    <row r="174" spans="1:19">
      <c r="A174" s="1">
        <v>31778</v>
      </c>
      <c r="B174" s="21">
        <v>401.3</v>
      </c>
      <c r="I174" s="1">
        <v>31778</v>
      </c>
      <c r="J174" s="21">
        <v>2551</v>
      </c>
      <c r="R174" s="1">
        <v>31778</v>
      </c>
      <c r="S174" s="21">
        <v>1364.8</v>
      </c>
    </row>
    <row r="175" spans="1:19">
      <c r="A175" s="1">
        <v>31868</v>
      </c>
      <c r="B175" s="21">
        <v>418.4</v>
      </c>
      <c r="I175" s="1">
        <v>31868</v>
      </c>
      <c r="J175" s="21">
        <v>2575.1</v>
      </c>
      <c r="R175" s="1">
        <v>31868</v>
      </c>
      <c r="S175" s="21">
        <v>1377</v>
      </c>
    </row>
    <row r="176" spans="1:19">
      <c r="A176" s="1">
        <v>31959</v>
      </c>
      <c r="B176" s="21">
        <v>435.9</v>
      </c>
      <c r="I176" s="1">
        <v>31959</v>
      </c>
      <c r="J176" s="21">
        <v>2599</v>
      </c>
      <c r="R176" s="1">
        <v>31959</v>
      </c>
      <c r="S176" s="21">
        <v>1379.4</v>
      </c>
    </row>
    <row r="177" spans="1:19">
      <c r="A177" s="1">
        <v>32051</v>
      </c>
      <c r="B177" s="21">
        <v>423.3</v>
      </c>
      <c r="I177" s="1">
        <v>32051</v>
      </c>
      <c r="J177" s="21">
        <v>2622.2</v>
      </c>
      <c r="R177" s="1">
        <v>32051</v>
      </c>
      <c r="S177" s="21">
        <v>1386.7</v>
      </c>
    </row>
    <row r="178" spans="1:19">
      <c r="A178" s="1">
        <v>32143</v>
      </c>
      <c r="B178" s="21">
        <v>444.7</v>
      </c>
      <c r="I178" s="1">
        <v>32143</v>
      </c>
      <c r="J178" s="21">
        <v>2655.9</v>
      </c>
      <c r="R178" s="1">
        <v>32143</v>
      </c>
      <c r="S178" s="21">
        <v>1399.2</v>
      </c>
    </row>
    <row r="179" spans="1:19">
      <c r="A179" s="1">
        <v>32234</v>
      </c>
      <c r="B179" s="21">
        <v>444.9</v>
      </c>
      <c r="I179" s="1">
        <v>32234</v>
      </c>
      <c r="J179" s="21">
        <v>2674.3</v>
      </c>
      <c r="R179" s="1">
        <v>32234</v>
      </c>
      <c r="S179" s="21">
        <v>1413.7</v>
      </c>
    </row>
    <row r="180" spans="1:19">
      <c r="A180" s="1">
        <v>32325</v>
      </c>
      <c r="B180" s="21">
        <v>439.1</v>
      </c>
      <c r="I180" s="1">
        <v>32325</v>
      </c>
      <c r="J180" s="21">
        <v>2707</v>
      </c>
      <c r="R180" s="1">
        <v>32325</v>
      </c>
      <c r="S180" s="21">
        <v>1429</v>
      </c>
    </row>
    <row r="181" spans="1:19">
      <c r="A181" s="1">
        <v>32417</v>
      </c>
      <c r="B181" s="21">
        <v>451.4</v>
      </c>
      <c r="I181" s="1">
        <v>32417</v>
      </c>
      <c r="J181" s="21">
        <v>2728.7</v>
      </c>
      <c r="R181" s="1">
        <v>32417</v>
      </c>
      <c r="S181" s="21">
        <v>1445.2</v>
      </c>
    </row>
    <row r="182" spans="1:19">
      <c r="A182" s="1">
        <v>32509</v>
      </c>
      <c r="B182" s="21">
        <v>448.6</v>
      </c>
      <c r="I182" s="1">
        <v>32509</v>
      </c>
      <c r="J182" s="21">
        <v>2746.6</v>
      </c>
      <c r="R182" s="1">
        <v>32509</v>
      </c>
      <c r="S182" s="21">
        <v>1449.5</v>
      </c>
    </row>
    <row r="183" spans="1:19">
      <c r="A183" s="1">
        <v>32599</v>
      </c>
      <c r="B183" s="21">
        <v>455.1</v>
      </c>
      <c r="I183" s="1">
        <v>32599</v>
      </c>
      <c r="J183" s="21">
        <v>2759.5</v>
      </c>
      <c r="R183" s="1">
        <v>32599</v>
      </c>
      <c r="S183" s="21">
        <v>1450.9</v>
      </c>
    </row>
    <row r="184" spans="1:19">
      <c r="A184" s="1">
        <v>32690</v>
      </c>
      <c r="B184" s="21">
        <v>465.3</v>
      </c>
      <c r="I184" s="1">
        <v>32690</v>
      </c>
      <c r="J184" s="21">
        <v>2776.2</v>
      </c>
      <c r="R184" s="1">
        <v>32690</v>
      </c>
      <c r="S184" s="21">
        <v>1465.4</v>
      </c>
    </row>
    <row r="185" spans="1:19">
      <c r="A185" s="1">
        <v>32782</v>
      </c>
      <c r="B185" s="21">
        <v>450.4</v>
      </c>
      <c r="I185" s="1">
        <v>32782</v>
      </c>
      <c r="J185" s="21">
        <v>2805.7</v>
      </c>
      <c r="R185" s="1">
        <v>32782</v>
      </c>
      <c r="S185" s="21">
        <v>1479.3</v>
      </c>
    </row>
    <row r="186" spans="1:19">
      <c r="A186" s="1">
        <v>32874</v>
      </c>
      <c r="B186" s="21">
        <v>470.9</v>
      </c>
      <c r="I186" s="1">
        <v>32874</v>
      </c>
      <c r="J186" s="21">
        <v>2813.5</v>
      </c>
      <c r="R186" s="1">
        <v>32874</v>
      </c>
      <c r="S186" s="21">
        <v>1483.2</v>
      </c>
    </row>
    <row r="187" spans="1:19">
      <c r="A187" s="1">
        <v>32964</v>
      </c>
      <c r="B187" s="21">
        <v>455.3</v>
      </c>
      <c r="I187" s="1">
        <v>32964</v>
      </c>
      <c r="J187" s="21">
        <v>2849.5</v>
      </c>
      <c r="R187" s="1">
        <v>32964</v>
      </c>
      <c r="S187" s="21">
        <v>1486.4</v>
      </c>
    </row>
    <row r="188" spans="1:19">
      <c r="A188" s="1">
        <v>33055</v>
      </c>
      <c r="B188" s="21">
        <v>450.5</v>
      </c>
      <c r="I188" s="1">
        <v>33055</v>
      </c>
      <c r="J188" s="21">
        <v>2872.4</v>
      </c>
      <c r="R188" s="1">
        <v>33055</v>
      </c>
      <c r="S188" s="21">
        <v>1491</v>
      </c>
    </row>
    <row r="189" spans="1:19">
      <c r="A189" s="1">
        <v>33147</v>
      </c>
      <c r="B189" s="21">
        <v>437.4</v>
      </c>
      <c r="I189" s="1">
        <v>33147</v>
      </c>
      <c r="J189" s="21">
        <v>2871.3</v>
      </c>
      <c r="R189" s="1">
        <v>33147</v>
      </c>
      <c r="S189" s="21">
        <v>1475.3</v>
      </c>
    </row>
    <row r="190" spans="1:19">
      <c r="A190" s="1">
        <v>33239</v>
      </c>
      <c r="B190" s="21">
        <v>424.6</v>
      </c>
      <c r="I190" s="1">
        <v>33239</v>
      </c>
      <c r="J190" s="21">
        <v>2868.3</v>
      </c>
      <c r="R190" s="1">
        <v>33239</v>
      </c>
      <c r="S190" s="21">
        <v>1474</v>
      </c>
    </row>
    <row r="191" spans="1:19">
      <c r="A191" s="1">
        <v>33329</v>
      </c>
      <c r="B191" s="21">
        <v>426.9</v>
      </c>
      <c r="I191" s="1">
        <v>33329</v>
      </c>
      <c r="J191" s="21">
        <v>2896.8</v>
      </c>
      <c r="R191" s="1">
        <v>33329</v>
      </c>
      <c r="S191" s="21">
        <v>1485.6</v>
      </c>
    </row>
    <row r="192" spans="1:19">
      <c r="A192" s="1">
        <v>33420</v>
      </c>
      <c r="B192" s="21">
        <v>433.6</v>
      </c>
      <c r="I192" s="1">
        <v>33420</v>
      </c>
      <c r="J192" s="21">
        <v>2908.8</v>
      </c>
      <c r="R192" s="1">
        <v>33420</v>
      </c>
      <c r="S192" s="21">
        <v>1486.5</v>
      </c>
    </row>
    <row r="193" spans="1:19">
      <c r="A193" s="1">
        <v>33512</v>
      </c>
      <c r="B193" s="21">
        <v>426.5</v>
      </c>
      <c r="I193" s="1">
        <v>33512</v>
      </c>
      <c r="J193" s="21">
        <v>2925.8</v>
      </c>
      <c r="R193" s="1">
        <v>33512</v>
      </c>
      <c r="S193" s="21">
        <v>1475.9</v>
      </c>
    </row>
    <row r="194" spans="1:19">
      <c r="A194" s="1">
        <v>33604</v>
      </c>
      <c r="B194" s="21">
        <v>443.1</v>
      </c>
      <c r="I194" s="1">
        <v>33604</v>
      </c>
      <c r="J194" s="21">
        <v>2960.6</v>
      </c>
      <c r="R194" s="1">
        <v>33604</v>
      </c>
      <c r="S194" s="21">
        <v>1500.6</v>
      </c>
    </row>
    <row r="195" spans="1:19">
      <c r="A195" s="1">
        <v>33695</v>
      </c>
      <c r="B195" s="21">
        <v>446.6</v>
      </c>
      <c r="I195" s="1">
        <v>33695</v>
      </c>
      <c r="J195" s="21">
        <v>2987.9</v>
      </c>
      <c r="R195" s="1">
        <v>33695</v>
      </c>
      <c r="S195" s="21">
        <v>1498.7</v>
      </c>
    </row>
    <row r="196" spans="1:19">
      <c r="A196" s="1">
        <v>33786</v>
      </c>
      <c r="B196" s="21">
        <v>456.4</v>
      </c>
      <c r="I196" s="1">
        <v>33786</v>
      </c>
      <c r="J196" s="21">
        <v>3016.1</v>
      </c>
      <c r="R196" s="1">
        <v>33786</v>
      </c>
      <c r="S196" s="21">
        <v>1508.6</v>
      </c>
    </row>
    <row r="197" spans="1:19">
      <c r="A197" s="1">
        <v>33878</v>
      </c>
      <c r="B197" s="21">
        <v>465.8</v>
      </c>
      <c r="I197" s="1">
        <v>33878</v>
      </c>
      <c r="J197" s="21">
        <v>3038.7</v>
      </c>
      <c r="R197" s="1">
        <v>33878</v>
      </c>
      <c r="S197" s="21">
        <v>1532.6</v>
      </c>
    </row>
    <row r="198" spans="1:19">
      <c r="A198" s="1">
        <v>33970</v>
      </c>
      <c r="B198" s="21">
        <v>470.4</v>
      </c>
      <c r="I198" s="1">
        <v>33970</v>
      </c>
      <c r="J198" s="21">
        <v>3053.9</v>
      </c>
      <c r="R198" s="1">
        <v>33970</v>
      </c>
      <c r="S198" s="21">
        <v>1530.5</v>
      </c>
    </row>
    <row r="199" spans="1:19">
      <c r="A199" s="1">
        <v>34060</v>
      </c>
      <c r="B199" s="21">
        <v>486.2</v>
      </c>
      <c r="I199" s="1">
        <v>34060</v>
      </c>
      <c r="J199" s="21">
        <v>3065.4</v>
      </c>
      <c r="R199" s="1">
        <v>34060</v>
      </c>
      <c r="S199" s="21">
        <v>1544.4</v>
      </c>
    </row>
    <row r="200" spans="1:19">
      <c r="A200" s="1">
        <v>34151</v>
      </c>
      <c r="B200" s="21">
        <v>492.1</v>
      </c>
      <c r="I200" s="1">
        <v>34151</v>
      </c>
      <c r="J200" s="21">
        <v>3099.9</v>
      </c>
      <c r="R200" s="1">
        <v>34151</v>
      </c>
      <c r="S200" s="21">
        <v>1559.6</v>
      </c>
    </row>
    <row r="201" spans="1:19">
      <c r="A201" s="1">
        <v>34243</v>
      </c>
      <c r="B201" s="21">
        <v>505.1</v>
      </c>
      <c r="I201" s="1">
        <v>34243</v>
      </c>
      <c r="J201" s="21">
        <v>3123.5</v>
      </c>
      <c r="R201" s="1">
        <v>34243</v>
      </c>
      <c r="S201" s="21">
        <v>1566.8</v>
      </c>
    </row>
    <row r="202" spans="1:19">
      <c r="A202" s="1">
        <v>34335</v>
      </c>
      <c r="B202" s="21">
        <v>517.29999999999995</v>
      </c>
      <c r="I202" s="1">
        <v>34335</v>
      </c>
      <c r="J202" s="21">
        <v>3151.9</v>
      </c>
      <c r="R202" s="1">
        <v>34335</v>
      </c>
      <c r="S202" s="21">
        <v>1582</v>
      </c>
    </row>
    <row r="203" spans="1:19">
      <c r="A203" s="1">
        <v>34425</v>
      </c>
      <c r="B203" s="21">
        <v>523.29999999999995</v>
      </c>
      <c r="I203" s="1">
        <v>34425</v>
      </c>
      <c r="J203" s="21">
        <v>3167.9</v>
      </c>
      <c r="R203" s="1">
        <v>34425</v>
      </c>
      <c r="S203" s="21">
        <v>1597</v>
      </c>
    </row>
    <row r="204" spans="1:19">
      <c r="A204" s="1">
        <v>34516</v>
      </c>
      <c r="B204" s="21">
        <v>529.1</v>
      </c>
      <c r="I204" s="1">
        <v>34516</v>
      </c>
      <c r="J204" s="21">
        <v>3185.8</v>
      </c>
      <c r="R204" s="1">
        <v>34516</v>
      </c>
      <c r="S204" s="21">
        <v>1610.6</v>
      </c>
    </row>
    <row r="205" spans="1:19">
      <c r="A205" s="1">
        <v>34608</v>
      </c>
      <c r="B205" s="21">
        <v>547.9</v>
      </c>
      <c r="I205" s="1">
        <v>34608</v>
      </c>
      <c r="J205" s="21">
        <v>3200.9</v>
      </c>
      <c r="R205" s="1">
        <v>34608</v>
      </c>
      <c r="S205" s="21">
        <v>1626</v>
      </c>
    </row>
    <row r="206" spans="1:19">
      <c r="A206" s="1">
        <v>34700</v>
      </c>
      <c r="B206" s="21">
        <v>537.29999999999995</v>
      </c>
      <c r="I206" s="1">
        <v>34700</v>
      </c>
      <c r="J206" s="21">
        <v>3221.3</v>
      </c>
      <c r="R206" s="1">
        <v>34700</v>
      </c>
      <c r="S206" s="21">
        <v>1628</v>
      </c>
    </row>
    <row r="207" spans="1:19">
      <c r="A207" s="1">
        <v>34790</v>
      </c>
      <c r="B207" s="21">
        <v>543.5</v>
      </c>
      <c r="I207" s="1">
        <v>34790</v>
      </c>
      <c r="J207" s="21">
        <v>3251.2</v>
      </c>
      <c r="R207" s="1">
        <v>34790</v>
      </c>
      <c r="S207" s="21">
        <v>1636.2</v>
      </c>
    </row>
    <row r="208" spans="1:19">
      <c r="A208" s="1">
        <v>34881</v>
      </c>
      <c r="B208" s="21">
        <v>559.70000000000005</v>
      </c>
      <c r="I208" s="1">
        <v>34881</v>
      </c>
      <c r="J208" s="21">
        <v>3273.6</v>
      </c>
      <c r="R208" s="1">
        <v>34881</v>
      </c>
      <c r="S208" s="21">
        <v>1642.2</v>
      </c>
    </row>
    <row r="209" spans="1:19">
      <c r="A209" s="1">
        <v>34973</v>
      </c>
      <c r="B209" s="21">
        <v>570</v>
      </c>
      <c r="I209" s="1">
        <v>34973</v>
      </c>
      <c r="J209" s="21">
        <v>3293.4</v>
      </c>
      <c r="R209" s="1">
        <v>34973</v>
      </c>
      <c r="S209" s="21">
        <v>1648</v>
      </c>
    </row>
    <row r="210" spans="1:19">
      <c r="A210" s="1">
        <v>35065</v>
      </c>
      <c r="B210" s="21">
        <v>576.1</v>
      </c>
      <c r="I210" s="1">
        <v>35065</v>
      </c>
      <c r="J210" s="21">
        <v>3326.2</v>
      </c>
      <c r="R210" s="1">
        <v>35065</v>
      </c>
      <c r="S210" s="21">
        <v>1657.5</v>
      </c>
    </row>
    <row r="211" spans="1:19">
      <c r="A211" s="1">
        <v>35156</v>
      </c>
      <c r="B211" s="21">
        <v>595.20000000000005</v>
      </c>
      <c r="I211" s="1">
        <v>35156</v>
      </c>
      <c r="J211" s="21">
        <v>3345.4</v>
      </c>
      <c r="R211" s="1">
        <v>35156</v>
      </c>
      <c r="S211" s="21">
        <v>1677</v>
      </c>
    </row>
    <row r="212" spans="1:19">
      <c r="A212" s="1">
        <v>35247</v>
      </c>
      <c r="B212" s="21">
        <v>600.1</v>
      </c>
      <c r="I212" s="1">
        <v>35247</v>
      </c>
      <c r="J212" s="21">
        <v>3366.5</v>
      </c>
      <c r="R212" s="1">
        <v>35247</v>
      </c>
      <c r="S212" s="21">
        <v>1686.5</v>
      </c>
    </row>
    <row r="213" spans="1:19">
      <c r="A213" s="1">
        <v>35339</v>
      </c>
      <c r="B213" s="21">
        <v>612.29999999999995</v>
      </c>
      <c r="I213" s="1">
        <v>35339</v>
      </c>
      <c r="J213" s="21">
        <v>3385.9</v>
      </c>
      <c r="R213" s="1">
        <v>35339</v>
      </c>
      <c r="S213" s="21">
        <v>1700.7</v>
      </c>
    </row>
    <row r="214" spans="1:19">
      <c r="A214" s="1">
        <v>35431</v>
      </c>
      <c r="B214" s="21">
        <v>629.9</v>
      </c>
      <c r="I214" s="1">
        <v>35431</v>
      </c>
      <c r="J214" s="21">
        <v>3417.8</v>
      </c>
      <c r="R214" s="1">
        <v>35431</v>
      </c>
      <c r="S214" s="21">
        <v>1710.8</v>
      </c>
    </row>
    <row r="215" spans="1:19">
      <c r="A215" s="1">
        <v>35521</v>
      </c>
      <c r="B215" s="21">
        <v>627.9</v>
      </c>
      <c r="I215" s="1">
        <v>35521</v>
      </c>
      <c r="J215" s="21">
        <v>3446.9</v>
      </c>
      <c r="R215" s="1">
        <v>35521</v>
      </c>
      <c r="S215" s="21">
        <v>1711.4</v>
      </c>
    </row>
    <row r="216" spans="1:19">
      <c r="A216" s="1">
        <v>35612</v>
      </c>
      <c r="B216" s="21">
        <v>656.7</v>
      </c>
      <c r="I216" s="1">
        <v>35612</v>
      </c>
      <c r="J216" s="21">
        <v>3485.5</v>
      </c>
      <c r="R216" s="1">
        <v>35612</v>
      </c>
      <c r="S216" s="21">
        <v>1736.2</v>
      </c>
    </row>
    <row r="217" spans="1:19">
      <c r="A217" s="1">
        <v>35704</v>
      </c>
      <c r="B217" s="21">
        <v>673.2</v>
      </c>
      <c r="I217" s="1">
        <v>35704</v>
      </c>
      <c r="J217" s="21">
        <v>3521.6</v>
      </c>
      <c r="R217" s="1">
        <v>35704</v>
      </c>
      <c r="S217" s="21">
        <v>1743</v>
      </c>
    </row>
    <row r="218" spans="1:19">
      <c r="A218" s="1">
        <v>35796</v>
      </c>
      <c r="B218" s="21">
        <v>676.2</v>
      </c>
      <c r="I218" s="1">
        <v>35796</v>
      </c>
      <c r="J218" s="21">
        <v>3562</v>
      </c>
      <c r="R218" s="1">
        <v>35796</v>
      </c>
      <c r="S218" s="21">
        <v>1765.4</v>
      </c>
    </row>
    <row r="219" spans="1:19">
      <c r="A219" s="1">
        <v>35886</v>
      </c>
      <c r="B219" s="21">
        <v>707.5</v>
      </c>
      <c r="I219" s="1">
        <v>35886</v>
      </c>
      <c r="J219" s="21">
        <v>3602</v>
      </c>
      <c r="R219" s="1">
        <v>35886</v>
      </c>
      <c r="S219" s="21">
        <v>1787.2</v>
      </c>
    </row>
    <row r="220" spans="1:19">
      <c r="A220" s="1">
        <v>35977</v>
      </c>
      <c r="B220" s="21">
        <v>727.2</v>
      </c>
      <c r="I220" s="1">
        <v>35977</v>
      </c>
      <c r="J220" s="21">
        <v>3642.1</v>
      </c>
      <c r="R220" s="1">
        <v>35977</v>
      </c>
      <c r="S220" s="21">
        <v>1799.7</v>
      </c>
    </row>
    <row r="221" spans="1:19">
      <c r="A221" s="1">
        <v>36069</v>
      </c>
      <c r="B221" s="21">
        <v>770.3</v>
      </c>
      <c r="I221" s="1">
        <v>36069</v>
      </c>
      <c r="J221" s="21">
        <v>3653.7</v>
      </c>
      <c r="R221" s="1">
        <v>36069</v>
      </c>
      <c r="S221" s="21">
        <v>1825.5</v>
      </c>
    </row>
    <row r="222" spans="1:19">
      <c r="A222" s="1">
        <v>36161</v>
      </c>
      <c r="B222" s="21">
        <v>767.4</v>
      </c>
      <c r="I222" s="1">
        <v>36161</v>
      </c>
      <c r="J222" s="21">
        <v>3696.4</v>
      </c>
      <c r="R222" s="1">
        <v>36161</v>
      </c>
      <c r="S222" s="21">
        <v>1849.2</v>
      </c>
    </row>
    <row r="223" spans="1:19">
      <c r="A223" s="1">
        <v>36251</v>
      </c>
      <c r="B223" s="21">
        <v>803.6</v>
      </c>
      <c r="I223" s="1">
        <v>36251</v>
      </c>
      <c r="J223" s="21">
        <v>3738.5</v>
      </c>
      <c r="R223" s="1">
        <v>36251</v>
      </c>
      <c r="S223" s="21">
        <v>1867.9</v>
      </c>
    </row>
    <row r="224" spans="1:19">
      <c r="A224" s="1">
        <v>36342</v>
      </c>
      <c r="B224" s="21">
        <v>820.7</v>
      </c>
      <c r="I224" s="1">
        <v>36342</v>
      </c>
      <c r="J224" s="21">
        <v>3782.3</v>
      </c>
      <c r="R224" s="1">
        <v>36342</v>
      </c>
      <c r="S224" s="21">
        <v>1873.7</v>
      </c>
    </row>
    <row r="225" spans="1:19">
      <c r="A225" s="1">
        <v>36434</v>
      </c>
      <c r="B225" s="21">
        <v>826.4</v>
      </c>
      <c r="I225" s="1">
        <v>36434</v>
      </c>
      <c r="J225" s="21">
        <v>3815</v>
      </c>
      <c r="R225" s="1">
        <v>36434</v>
      </c>
      <c r="S225" s="21">
        <v>1915.7</v>
      </c>
    </row>
    <row r="226" spans="1:19">
      <c r="A226" s="1">
        <v>36526</v>
      </c>
      <c r="B226" s="21">
        <v>872.8</v>
      </c>
      <c r="I226" s="1">
        <v>36526</v>
      </c>
      <c r="J226" s="21">
        <v>3871.1</v>
      </c>
      <c r="R226" s="1">
        <v>36526</v>
      </c>
      <c r="S226" s="21">
        <v>1917.2</v>
      </c>
    </row>
    <row r="227" spans="1:19">
      <c r="A227" s="1">
        <v>36617</v>
      </c>
      <c r="B227" s="21">
        <v>851.3</v>
      </c>
      <c r="I227" s="1">
        <v>36617</v>
      </c>
      <c r="J227" s="21">
        <v>3908.2</v>
      </c>
      <c r="R227" s="1">
        <v>36617</v>
      </c>
      <c r="S227" s="21">
        <v>1944</v>
      </c>
    </row>
    <row r="228" spans="1:19">
      <c r="A228" s="1">
        <v>36708</v>
      </c>
      <c r="B228" s="21">
        <v>863.8</v>
      </c>
      <c r="I228" s="1">
        <v>36708</v>
      </c>
      <c r="J228" s="21">
        <v>3949.3</v>
      </c>
      <c r="R228" s="1">
        <v>36708</v>
      </c>
      <c r="S228" s="21">
        <v>1955</v>
      </c>
    </row>
    <row r="229" spans="1:19">
      <c r="A229" s="1">
        <v>36800</v>
      </c>
      <c r="B229" s="21">
        <v>865.4</v>
      </c>
      <c r="I229" s="1">
        <v>36800</v>
      </c>
      <c r="J229" s="21">
        <v>3986.8</v>
      </c>
      <c r="R229" s="1">
        <v>36800</v>
      </c>
      <c r="S229" s="21">
        <v>1972.7</v>
      </c>
    </row>
    <row r="230" spans="1:19">
      <c r="A230" s="1">
        <v>36892</v>
      </c>
      <c r="B230" s="21">
        <v>879.5</v>
      </c>
      <c r="I230" s="1">
        <v>36892</v>
      </c>
      <c r="J230" s="21">
        <v>3997.9</v>
      </c>
      <c r="R230" s="1">
        <v>36892</v>
      </c>
      <c r="S230" s="21">
        <v>1975.2</v>
      </c>
    </row>
    <row r="231" spans="1:19">
      <c r="A231" s="1">
        <v>36982</v>
      </c>
      <c r="B231" s="21">
        <v>878.9</v>
      </c>
      <c r="I231" s="1">
        <v>36982</v>
      </c>
      <c r="J231" s="21">
        <v>4016</v>
      </c>
      <c r="R231" s="1">
        <v>36982</v>
      </c>
      <c r="S231" s="21">
        <v>1974.7</v>
      </c>
    </row>
    <row r="232" spans="1:19">
      <c r="A232" s="1">
        <v>37073</v>
      </c>
      <c r="B232" s="21">
        <v>885.6</v>
      </c>
      <c r="I232" s="1">
        <v>37073</v>
      </c>
      <c r="J232" s="21">
        <v>4027.8</v>
      </c>
      <c r="R232" s="1">
        <v>37073</v>
      </c>
      <c r="S232" s="21">
        <v>1986.5</v>
      </c>
    </row>
    <row r="233" spans="1:19">
      <c r="A233" s="1">
        <v>37165</v>
      </c>
      <c r="B233" s="21">
        <v>958.7</v>
      </c>
      <c r="I233" s="1">
        <v>37165</v>
      </c>
      <c r="J233" s="21">
        <v>4051.2</v>
      </c>
      <c r="R233" s="1">
        <v>37165</v>
      </c>
      <c r="S233" s="21">
        <v>2010.3</v>
      </c>
    </row>
    <row r="234" spans="1:19">
      <c r="A234" s="1">
        <v>37257</v>
      </c>
      <c r="B234" s="21">
        <v>948.4</v>
      </c>
      <c r="I234" s="1">
        <v>37257</v>
      </c>
      <c r="J234" s="21">
        <v>4069.4</v>
      </c>
      <c r="R234" s="1">
        <v>37257</v>
      </c>
      <c r="S234" s="21">
        <v>2026.8</v>
      </c>
    </row>
    <row r="235" spans="1:19">
      <c r="A235" s="1">
        <v>37347</v>
      </c>
      <c r="B235" s="21">
        <v>956.9</v>
      </c>
      <c r="I235" s="1">
        <v>37347</v>
      </c>
      <c r="J235" s="21">
        <v>4095.7</v>
      </c>
      <c r="R235" s="1">
        <v>37347</v>
      </c>
      <c r="S235" s="21">
        <v>2033.4</v>
      </c>
    </row>
    <row r="236" spans="1:19">
      <c r="A236" s="1">
        <v>37438</v>
      </c>
      <c r="B236" s="21">
        <v>983.4</v>
      </c>
      <c r="I236" s="1">
        <v>37438</v>
      </c>
      <c r="J236" s="21">
        <v>4109</v>
      </c>
      <c r="R236" s="1">
        <v>37438</v>
      </c>
      <c r="S236" s="21">
        <v>2035</v>
      </c>
    </row>
    <row r="237" spans="1:19">
      <c r="A237" s="1">
        <v>37530</v>
      </c>
      <c r="B237" s="21">
        <v>970.4</v>
      </c>
      <c r="I237" s="1">
        <v>37530</v>
      </c>
      <c r="J237" s="21">
        <v>4127.3999999999996</v>
      </c>
      <c r="R237" s="1">
        <v>37530</v>
      </c>
      <c r="S237" s="21">
        <v>2053.1</v>
      </c>
    </row>
    <row r="238" spans="1:19">
      <c r="A238" s="1">
        <v>37622</v>
      </c>
      <c r="B238" s="21">
        <v>971.4</v>
      </c>
      <c r="I238" s="1">
        <v>37622</v>
      </c>
      <c r="J238" s="21">
        <v>4143.3</v>
      </c>
      <c r="R238" s="1">
        <v>37622</v>
      </c>
      <c r="S238" s="21">
        <v>2072.5</v>
      </c>
    </row>
    <row r="239" spans="1:19">
      <c r="A239" s="1">
        <v>37712</v>
      </c>
      <c r="B239" s="21">
        <v>1009.8</v>
      </c>
      <c r="I239" s="1">
        <v>37712</v>
      </c>
      <c r="J239" s="21">
        <v>4161.3</v>
      </c>
      <c r="R239" s="1">
        <v>37712</v>
      </c>
      <c r="S239" s="21">
        <v>2084.1999999999998</v>
      </c>
    </row>
    <row r="240" spans="1:19">
      <c r="A240" s="1">
        <v>37803</v>
      </c>
      <c r="B240" s="21">
        <v>1049.5999999999999</v>
      </c>
      <c r="I240" s="1">
        <v>37803</v>
      </c>
      <c r="J240" s="21">
        <v>4190.7</v>
      </c>
      <c r="R240" s="1">
        <v>37803</v>
      </c>
      <c r="S240" s="21">
        <v>2123</v>
      </c>
    </row>
    <row r="241" spans="1:19">
      <c r="A241" s="1">
        <v>37895</v>
      </c>
      <c r="B241" s="21">
        <v>1051.4000000000001</v>
      </c>
      <c r="I241" s="1">
        <v>37895</v>
      </c>
      <c r="J241" s="21">
        <v>4220.2</v>
      </c>
      <c r="R241" s="1">
        <v>37895</v>
      </c>
      <c r="S241" s="21">
        <v>2132.5</v>
      </c>
    </row>
    <row r="242" spans="1:19">
      <c r="A242" s="1">
        <v>37987</v>
      </c>
      <c r="B242" s="21">
        <v>1066.2</v>
      </c>
      <c r="I242" s="1">
        <v>37987</v>
      </c>
      <c r="J242" s="21">
        <v>4262.8999999999996</v>
      </c>
      <c r="R242" s="1">
        <v>37987</v>
      </c>
      <c r="S242" s="21">
        <v>2156.6999999999998</v>
      </c>
    </row>
    <row r="243" spans="1:19">
      <c r="A243" s="1">
        <v>38078</v>
      </c>
      <c r="B243" s="21">
        <v>1071.3</v>
      </c>
      <c r="I243" s="1">
        <v>38078</v>
      </c>
      <c r="J243" s="21">
        <v>4294.6000000000004</v>
      </c>
      <c r="R243" s="1">
        <v>38078</v>
      </c>
      <c r="S243" s="21">
        <v>2164.9</v>
      </c>
    </row>
    <row r="244" spans="1:19">
      <c r="A244" s="1">
        <v>38169</v>
      </c>
      <c r="B244" s="21">
        <v>1091.5</v>
      </c>
      <c r="I244" s="1">
        <v>38169</v>
      </c>
      <c r="J244" s="21">
        <v>4325.2</v>
      </c>
      <c r="R244" s="1">
        <v>38169</v>
      </c>
      <c r="S244" s="21">
        <v>2181.4</v>
      </c>
    </row>
    <row r="245" spans="1:19">
      <c r="A245" s="1">
        <v>38261</v>
      </c>
      <c r="B245" s="21">
        <v>1110.0999999999999</v>
      </c>
      <c r="I245" s="1">
        <v>38261</v>
      </c>
      <c r="J245" s="21">
        <v>4361.1000000000004</v>
      </c>
      <c r="R245" s="1">
        <v>38261</v>
      </c>
      <c r="S245" s="21">
        <v>2207.5</v>
      </c>
    </row>
    <row r="246" spans="1:19">
      <c r="A246" s="1">
        <v>38353</v>
      </c>
      <c r="B246" s="21">
        <v>1111.5999999999999</v>
      </c>
      <c r="I246" s="1">
        <v>38353</v>
      </c>
      <c r="J246" s="21">
        <v>4379.3</v>
      </c>
      <c r="R246" s="1">
        <v>38353</v>
      </c>
      <c r="S246" s="21">
        <v>2220.6999999999998</v>
      </c>
    </row>
    <row r="247" spans="1:19">
      <c r="A247" s="1">
        <v>38443</v>
      </c>
      <c r="B247" s="21">
        <v>1143.7</v>
      </c>
      <c r="I247" s="1">
        <v>38443</v>
      </c>
      <c r="J247" s="21">
        <v>4398.2</v>
      </c>
      <c r="R247" s="1">
        <v>38443</v>
      </c>
      <c r="S247" s="21">
        <v>2243.6999999999998</v>
      </c>
    </row>
    <row r="248" spans="1:19">
      <c r="A248" s="1">
        <v>38534</v>
      </c>
      <c r="B248" s="21">
        <v>1158.9000000000001</v>
      </c>
      <c r="I248" s="1">
        <v>38534</v>
      </c>
      <c r="J248" s="21">
        <v>4439.3999999999996</v>
      </c>
      <c r="R248" s="1">
        <v>38534</v>
      </c>
      <c r="S248" s="21">
        <v>2260.1</v>
      </c>
    </row>
    <row r="249" spans="1:19">
      <c r="A249" s="1">
        <v>38626</v>
      </c>
      <c r="B249" s="21">
        <v>1123.3</v>
      </c>
      <c r="I249" s="1">
        <v>38626</v>
      </c>
      <c r="J249" s="21">
        <v>4466.8999999999996</v>
      </c>
      <c r="R249" s="1">
        <v>38626</v>
      </c>
      <c r="S249" s="21">
        <v>2286.3000000000002</v>
      </c>
    </row>
    <row r="250" spans="1:19">
      <c r="A250" s="1">
        <v>38718</v>
      </c>
      <c r="B250" s="21">
        <v>1173.0999999999999</v>
      </c>
      <c r="I250" s="1">
        <v>38718</v>
      </c>
      <c r="J250" s="21">
        <v>4484.7</v>
      </c>
      <c r="R250" s="1">
        <v>38718</v>
      </c>
      <c r="S250" s="21">
        <v>2310.8000000000002</v>
      </c>
    </row>
    <row r="251" spans="1:19">
      <c r="A251" s="1">
        <v>38808</v>
      </c>
      <c r="B251" s="21">
        <v>1178.3</v>
      </c>
      <c r="I251" s="1">
        <v>38808</v>
      </c>
      <c r="J251" s="21">
        <v>4515.7</v>
      </c>
      <c r="R251" s="1">
        <v>38808</v>
      </c>
      <c r="S251" s="21">
        <v>2328.6999999999998</v>
      </c>
    </row>
    <row r="252" spans="1:19">
      <c r="A252" s="1">
        <v>38899</v>
      </c>
      <c r="B252" s="21">
        <v>1188.4000000000001</v>
      </c>
      <c r="I252" s="1">
        <v>38899</v>
      </c>
      <c r="J252" s="21">
        <v>4537.6000000000004</v>
      </c>
      <c r="R252" s="1">
        <v>38899</v>
      </c>
      <c r="S252" s="21">
        <v>2342</v>
      </c>
    </row>
    <row r="253" spans="1:19">
      <c r="A253" s="1">
        <v>38991</v>
      </c>
      <c r="B253" s="21">
        <v>1200.7</v>
      </c>
      <c r="I253" s="1">
        <v>38991</v>
      </c>
      <c r="J253" s="21">
        <v>4581.5</v>
      </c>
      <c r="R253" s="1">
        <v>38991</v>
      </c>
      <c r="S253" s="21">
        <v>2359.8000000000002</v>
      </c>
    </row>
    <row r="254" spans="1:19">
      <c r="A254" s="1">
        <v>39083</v>
      </c>
      <c r="B254" s="21">
        <v>1227.3</v>
      </c>
      <c r="I254" s="1">
        <v>39083</v>
      </c>
      <c r="J254" s="21">
        <v>4616.1000000000004</v>
      </c>
      <c r="R254" s="1">
        <v>39083</v>
      </c>
      <c r="S254" s="21">
        <v>2380.1</v>
      </c>
    </row>
    <row r="255" spans="1:19">
      <c r="A255" s="1">
        <v>39173</v>
      </c>
      <c r="B255" s="21">
        <v>1242.3</v>
      </c>
      <c r="I255" s="1">
        <v>39173</v>
      </c>
      <c r="J255" s="21">
        <v>4632.7</v>
      </c>
      <c r="R255" s="1">
        <v>39173</v>
      </c>
      <c r="S255" s="21">
        <v>2391.5</v>
      </c>
    </row>
    <row r="256" spans="1:19">
      <c r="A256" s="23">
        <v>39264</v>
      </c>
      <c r="B256" s="21">
        <v>1249.4000000000001</v>
      </c>
      <c r="I256" s="23">
        <v>39264</v>
      </c>
      <c r="J256" s="21">
        <v>4659.8</v>
      </c>
      <c r="R256" s="23">
        <v>39264</v>
      </c>
      <c r="S256" s="21">
        <v>2398.6</v>
      </c>
    </row>
    <row r="257" spans="1:19">
      <c r="A257" s="23">
        <v>39356</v>
      </c>
      <c r="B257" s="21">
        <v>1250.5999999999999</v>
      </c>
      <c r="I257" s="23">
        <v>39356</v>
      </c>
      <c r="J257" s="21">
        <v>4676.1000000000004</v>
      </c>
      <c r="R257" s="23">
        <v>39356</v>
      </c>
      <c r="S257" s="21">
        <v>2400.1999999999998</v>
      </c>
    </row>
    <row r="258" spans="1:19">
      <c r="A258" s="23">
        <v>39448</v>
      </c>
      <c r="B258" s="21">
        <v>1237</v>
      </c>
      <c r="I258" s="23">
        <v>39448</v>
      </c>
      <c r="J258" s="21">
        <v>4704.3</v>
      </c>
      <c r="R258" s="23">
        <v>39448</v>
      </c>
      <c r="S258" s="21">
        <v>2397.9</v>
      </c>
    </row>
    <row r="259" spans="1:19">
      <c r="A259" s="23">
        <v>39539</v>
      </c>
      <c r="B259" s="21">
        <v>1228.3</v>
      </c>
      <c r="I259" s="23">
        <v>39539</v>
      </c>
      <c r="J259" s="21">
        <v>4712.1000000000004</v>
      </c>
      <c r="R259" s="23">
        <v>39539</v>
      </c>
      <c r="S259" s="21">
        <v>2420.6999999999998</v>
      </c>
    </row>
    <row r="260" spans="1:19">
      <c r="A260" s="23">
        <v>39630</v>
      </c>
      <c r="B260" s="21">
        <v>1180.0999999999999</v>
      </c>
      <c r="I260" s="23">
        <v>39630</v>
      </c>
      <c r="J260" s="21">
        <v>4711.3</v>
      </c>
      <c r="R260" s="23">
        <v>39630</v>
      </c>
      <c r="S260" s="21">
        <v>2376.3000000000002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61"/>
  <sheetViews>
    <sheetView topLeftCell="A217" workbookViewId="0">
      <selection activeCell="B61" sqref="B61"/>
    </sheetView>
  </sheetViews>
  <sheetFormatPr defaultRowHeight="12.75"/>
  <cols>
    <col min="1" max="1" width="13.5703125" customWidth="1"/>
    <col min="2" max="3" width="9.5703125" bestFit="1" customWidth="1"/>
  </cols>
  <sheetData>
    <row r="1" spans="1:3">
      <c r="A1" s="7" t="s">
        <v>13</v>
      </c>
      <c r="B1" s="7" t="s">
        <v>144</v>
      </c>
    </row>
    <row r="2" spans="1:3">
      <c r="A2" s="7" t="s">
        <v>8</v>
      </c>
      <c r="B2" s="7" t="s">
        <v>145</v>
      </c>
    </row>
    <row r="3" spans="1:3">
      <c r="A3" s="7" t="s">
        <v>15</v>
      </c>
      <c r="B3" s="7" t="s">
        <v>63</v>
      </c>
    </row>
    <row r="4" spans="1:3">
      <c r="A4" s="7" t="s">
        <v>17</v>
      </c>
      <c r="B4" s="7" t="s">
        <v>64</v>
      </c>
    </row>
    <row r="5" spans="1:3">
      <c r="A5" s="7" t="s">
        <v>23</v>
      </c>
      <c r="B5" s="7" t="s">
        <v>39</v>
      </c>
    </row>
    <row r="6" spans="1:3">
      <c r="A6" s="7" t="s">
        <v>21</v>
      </c>
      <c r="B6" s="7" t="s">
        <v>38</v>
      </c>
    </row>
    <row r="7" spans="1:3">
      <c r="A7" s="7" t="s">
        <v>19</v>
      </c>
      <c r="B7" s="7" t="s">
        <v>146</v>
      </c>
    </row>
    <row r="8" spans="1:3">
      <c r="A8" s="7" t="s">
        <v>131</v>
      </c>
      <c r="B8" s="7" t="s">
        <v>132</v>
      </c>
    </row>
    <row r="9" spans="1:3">
      <c r="A9" s="7" t="s">
        <v>133</v>
      </c>
      <c r="B9" s="7" t="s">
        <v>147</v>
      </c>
    </row>
    <row r="10" spans="1:3">
      <c r="A10" s="7" t="s">
        <v>25</v>
      </c>
      <c r="B10" s="7" t="s">
        <v>148</v>
      </c>
    </row>
    <row r="11" spans="1:3">
      <c r="B11" s="7" t="s">
        <v>149</v>
      </c>
    </row>
    <row r="12" spans="1:3">
      <c r="B12" s="7" t="s">
        <v>150</v>
      </c>
    </row>
    <row r="14" spans="1:3">
      <c r="A14" s="7" t="s">
        <v>135</v>
      </c>
      <c r="B14" s="7" t="s">
        <v>136</v>
      </c>
    </row>
    <row r="15" spans="1:3">
      <c r="A15" s="1">
        <v>17168</v>
      </c>
      <c r="B15" s="24">
        <v>15.105</v>
      </c>
      <c r="C15" s="25">
        <f>B15/100</f>
        <v>0.15105000000000002</v>
      </c>
    </row>
    <row r="16" spans="1:3">
      <c r="A16" s="1">
        <v>17258</v>
      </c>
      <c r="B16" s="24">
        <v>15.329000000000001</v>
      </c>
      <c r="C16" s="25">
        <f t="shared" ref="C16:C79" si="0">B16/100</f>
        <v>0.15329000000000001</v>
      </c>
    </row>
    <row r="17" spans="1:3">
      <c r="A17" s="1">
        <v>17349</v>
      </c>
      <c r="B17" s="24">
        <v>15.597</v>
      </c>
      <c r="C17" s="25">
        <f t="shared" si="0"/>
        <v>0.15597</v>
      </c>
    </row>
    <row r="18" spans="1:3">
      <c r="A18" s="1">
        <v>17441</v>
      </c>
      <c r="B18" s="24">
        <v>15.989000000000001</v>
      </c>
      <c r="C18" s="25">
        <f t="shared" si="0"/>
        <v>0.15989</v>
      </c>
    </row>
    <row r="19" spans="1:3">
      <c r="A19" s="1">
        <v>17533</v>
      </c>
      <c r="B19" s="24">
        <v>16.111000000000001</v>
      </c>
      <c r="C19" s="25">
        <f t="shared" si="0"/>
        <v>0.16111</v>
      </c>
    </row>
    <row r="20" spans="1:3">
      <c r="A20" s="1">
        <v>17624</v>
      </c>
      <c r="B20" s="24">
        <v>16.254000000000001</v>
      </c>
      <c r="C20" s="25">
        <f t="shared" si="0"/>
        <v>0.16254000000000002</v>
      </c>
    </row>
    <row r="21" spans="1:3">
      <c r="A21" s="1">
        <v>17715</v>
      </c>
      <c r="B21" s="24">
        <v>16.556000000000001</v>
      </c>
      <c r="C21" s="25">
        <f t="shared" si="0"/>
        <v>0.16556000000000001</v>
      </c>
    </row>
    <row r="22" spans="1:3">
      <c r="A22" s="1">
        <v>17807</v>
      </c>
      <c r="B22" s="24">
        <v>16.597000000000001</v>
      </c>
      <c r="C22" s="25">
        <f t="shared" si="0"/>
        <v>0.16597000000000001</v>
      </c>
    </row>
    <row r="23" spans="1:3">
      <c r="A23" s="1">
        <v>17899</v>
      </c>
      <c r="B23" s="24">
        <v>16.530999999999999</v>
      </c>
      <c r="C23" s="25">
        <f t="shared" si="0"/>
        <v>0.16530999999999998</v>
      </c>
    </row>
    <row r="24" spans="1:3">
      <c r="A24" s="1">
        <v>17989</v>
      </c>
      <c r="B24" s="24">
        <v>16.350000000000001</v>
      </c>
      <c r="C24" s="25">
        <f t="shared" si="0"/>
        <v>0.16350000000000001</v>
      </c>
    </row>
    <row r="25" spans="1:3">
      <c r="A25" s="1">
        <v>18080</v>
      </c>
      <c r="B25" s="24">
        <v>16.256</v>
      </c>
      <c r="C25" s="25">
        <f t="shared" si="0"/>
        <v>0.16256000000000001</v>
      </c>
    </row>
    <row r="26" spans="1:3">
      <c r="A26" s="1">
        <v>18172</v>
      </c>
      <c r="B26" s="24">
        <v>16.271999999999998</v>
      </c>
      <c r="C26" s="25">
        <f t="shared" si="0"/>
        <v>0.16271999999999998</v>
      </c>
    </row>
    <row r="27" spans="1:3">
      <c r="A27" s="1">
        <v>18264</v>
      </c>
      <c r="B27" s="24">
        <v>16.222000000000001</v>
      </c>
      <c r="C27" s="25">
        <f t="shared" si="0"/>
        <v>0.16222</v>
      </c>
    </row>
    <row r="28" spans="1:3">
      <c r="A28" s="1">
        <v>18354</v>
      </c>
      <c r="B28" s="24">
        <v>16.286000000000001</v>
      </c>
      <c r="C28" s="25">
        <f t="shared" si="0"/>
        <v>0.16286</v>
      </c>
    </row>
    <row r="29" spans="1:3">
      <c r="A29" s="1">
        <v>18445</v>
      </c>
      <c r="B29" s="24">
        <v>16.63</v>
      </c>
      <c r="C29" s="25">
        <f t="shared" si="0"/>
        <v>0.1663</v>
      </c>
    </row>
    <row r="30" spans="1:3">
      <c r="A30" s="1">
        <v>18537</v>
      </c>
      <c r="B30" s="24">
        <v>16.95</v>
      </c>
      <c r="C30" s="25">
        <f t="shared" si="0"/>
        <v>0.16949999999999998</v>
      </c>
    </row>
    <row r="31" spans="1:3">
      <c r="A31" s="1">
        <v>18629</v>
      </c>
      <c r="B31" s="24">
        <v>17.582000000000001</v>
      </c>
      <c r="C31" s="25">
        <f t="shared" si="0"/>
        <v>0.17582</v>
      </c>
    </row>
    <row r="32" spans="1:3">
      <c r="A32" s="1">
        <v>18719</v>
      </c>
      <c r="B32" s="24">
        <v>17.690000000000001</v>
      </c>
      <c r="C32" s="25">
        <f t="shared" si="0"/>
        <v>0.1769</v>
      </c>
    </row>
    <row r="33" spans="1:3">
      <c r="A33" s="1">
        <v>18810</v>
      </c>
      <c r="B33" s="24">
        <v>17.7</v>
      </c>
      <c r="C33" s="25">
        <f t="shared" si="0"/>
        <v>0.17699999999999999</v>
      </c>
    </row>
    <row r="34" spans="1:3">
      <c r="A34" s="1">
        <v>18902</v>
      </c>
      <c r="B34" s="24">
        <v>17.896000000000001</v>
      </c>
      <c r="C34" s="25">
        <f t="shared" si="0"/>
        <v>0.17896000000000001</v>
      </c>
    </row>
    <row r="35" spans="1:3">
      <c r="A35" s="1">
        <v>18994</v>
      </c>
      <c r="B35" s="24">
        <v>17.879000000000001</v>
      </c>
      <c r="C35" s="25">
        <f t="shared" si="0"/>
        <v>0.17879</v>
      </c>
    </row>
    <row r="36" spans="1:3">
      <c r="A36" s="1">
        <v>19085</v>
      </c>
      <c r="B36" s="24">
        <v>17.913</v>
      </c>
      <c r="C36" s="25">
        <f t="shared" si="0"/>
        <v>0.17913000000000001</v>
      </c>
    </row>
    <row r="37" spans="1:3">
      <c r="A37" s="1">
        <v>19176</v>
      </c>
      <c r="B37" s="24">
        <v>18.119</v>
      </c>
      <c r="C37" s="25">
        <f t="shared" si="0"/>
        <v>0.18118999999999999</v>
      </c>
    </row>
    <row r="38" spans="1:3">
      <c r="A38" s="1">
        <v>19268</v>
      </c>
      <c r="B38" s="24">
        <v>18.172000000000001</v>
      </c>
      <c r="C38" s="25">
        <f t="shared" si="0"/>
        <v>0.18171999999999999</v>
      </c>
    </row>
    <row r="39" spans="1:3">
      <c r="A39" s="1">
        <v>19360</v>
      </c>
      <c r="B39" s="24">
        <v>18.172000000000001</v>
      </c>
      <c r="C39" s="25">
        <f t="shared" si="0"/>
        <v>0.18171999999999999</v>
      </c>
    </row>
    <row r="40" spans="1:3">
      <c r="A40" s="1">
        <v>19450</v>
      </c>
      <c r="B40" s="24">
        <v>18.206</v>
      </c>
      <c r="C40" s="25">
        <f t="shared" si="0"/>
        <v>0.18206</v>
      </c>
    </row>
    <row r="41" spans="1:3">
      <c r="A41" s="1">
        <v>19541</v>
      </c>
      <c r="B41" s="24">
        <v>18.276</v>
      </c>
      <c r="C41" s="25">
        <f t="shared" si="0"/>
        <v>0.18276000000000001</v>
      </c>
    </row>
    <row r="42" spans="1:3">
      <c r="A42" s="1">
        <v>19633</v>
      </c>
      <c r="B42" s="24">
        <v>18.315999999999999</v>
      </c>
      <c r="C42" s="25">
        <f t="shared" si="0"/>
        <v>0.18315999999999999</v>
      </c>
    </row>
    <row r="43" spans="1:3">
      <c r="A43" s="1">
        <v>19725</v>
      </c>
      <c r="B43" s="24">
        <v>18.375</v>
      </c>
      <c r="C43" s="25">
        <f t="shared" si="0"/>
        <v>0.18375</v>
      </c>
    </row>
    <row r="44" spans="1:3">
      <c r="A44" s="1">
        <v>19815</v>
      </c>
      <c r="B44" s="24">
        <v>18.391999999999999</v>
      </c>
      <c r="C44" s="25">
        <f t="shared" si="0"/>
        <v>0.18392</v>
      </c>
    </row>
    <row r="45" spans="1:3">
      <c r="A45" s="1">
        <v>19906</v>
      </c>
      <c r="B45" s="24">
        <v>18.425000000000001</v>
      </c>
      <c r="C45" s="25">
        <f t="shared" si="0"/>
        <v>0.18425</v>
      </c>
    </row>
    <row r="46" spans="1:3">
      <c r="A46" s="1">
        <v>19998</v>
      </c>
      <c r="B46" s="24">
        <v>18.477</v>
      </c>
      <c r="C46" s="25">
        <f t="shared" si="0"/>
        <v>0.18476999999999999</v>
      </c>
    </row>
    <row r="47" spans="1:3">
      <c r="A47" s="1">
        <v>20090</v>
      </c>
      <c r="B47" s="24">
        <v>18.565999999999999</v>
      </c>
      <c r="C47" s="25">
        <f t="shared" si="0"/>
        <v>0.18565999999999999</v>
      </c>
    </row>
    <row r="48" spans="1:3">
      <c r="A48" s="1">
        <v>20180</v>
      </c>
      <c r="B48" s="24">
        <v>18.643999999999998</v>
      </c>
      <c r="C48" s="25">
        <f t="shared" si="0"/>
        <v>0.18643999999999999</v>
      </c>
    </row>
    <row r="49" spans="1:3">
      <c r="A49" s="1">
        <v>20271</v>
      </c>
      <c r="B49" s="24">
        <v>18.783000000000001</v>
      </c>
      <c r="C49" s="25">
        <f t="shared" si="0"/>
        <v>0.18783000000000002</v>
      </c>
    </row>
    <row r="50" spans="1:3">
      <c r="A50" s="1">
        <v>20363</v>
      </c>
      <c r="B50" s="24">
        <v>18.972999999999999</v>
      </c>
      <c r="C50" s="25">
        <f t="shared" si="0"/>
        <v>0.18972999999999998</v>
      </c>
    </row>
    <row r="51" spans="1:3">
      <c r="A51" s="1">
        <v>20455</v>
      </c>
      <c r="B51" s="24">
        <v>19.164999999999999</v>
      </c>
      <c r="C51" s="25">
        <f t="shared" si="0"/>
        <v>0.19164999999999999</v>
      </c>
    </row>
    <row r="52" spans="1:3">
      <c r="A52" s="1">
        <v>20546</v>
      </c>
      <c r="B52" s="24">
        <v>19.276</v>
      </c>
      <c r="C52" s="25">
        <f t="shared" si="0"/>
        <v>0.19275999999999999</v>
      </c>
    </row>
    <row r="53" spans="1:3">
      <c r="A53" s="1">
        <v>20637</v>
      </c>
      <c r="B53" s="24">
        <v>19.524000000000001</v>
      </c>
      <c r="C53" s="25">
        <f t="shared" si="0"/>
        <v>0.19524</v>
      </c>
    </row>
    <row r="54" spans="1:3">
      <c r="A54" s="1">
        <v>20729</v>
      </c>
      <c r="B54" s="24">
        <v>19.599</v>
      </c>
      <c r="C54" s="25">
        <f t="shared" si="0"/>
        <v>0.19599</v>
      </c>
    </row>
    <row r="55" spans="1:3">
      <c r="A55" s="1">
        <v>20821</v>
      </c>
      <c r="B55" s="24">
        <v>19.876000000000001</v>
      </c>
      <c r="C55" s="25">
        <f t="shared" si="0"/>
        <v>0.19876000000000002</v>
      </c>
    </row>
    <row r="56" spans="1:3">
      <c r="A56" s="1">
        <v>20911</v>
      </c>
      <c r="B56" s="24">
        <v>20.012</v>
      </c>
      <c r="C56" s="25">
        <f t="shared" si="0"/>
        <v>0.20011999999999999</v>
      </c>
    </row>
    <row r="57" spans="1:3">
      <c r="A57" s="1">
        <v>21002</v>
      </c>
      <c r="B57" s="24">
        <v>20.131</v>
      </c>
      <c r="C57" s="25">
        <f t="shared" si="0"/>
        <v>0.20130999999999999</v>
      </c>
    </row>
    <row r="58" spans="1:3">
      <c r="A58" s="1">
        <v>21094</v>
      </c>
      <c r="B58" s="24">
        <v>20.132999999999999</v>
      </c>
      <c r="C58" s="25">
        <f t="shared" si="0"/>
        <v>0.20132999999999998</v>
      </c>
    </row>
    <row r="59" spans="1:3">
      <c r="A59" s="1">
        <v>21186</v>
      </c>
      <c r="B59" s="24">
        <v>20.355</v>
      </c>
      <c r="C59" s="25">
        <f t="shared" si="0"/>
        <v>0.20355000000000001</v>
      </c>
    </row>
    <row r="60" spans="1:3">
      <c r="A60" s="1">
        <v>21276</v>
      </c>
      <c r="B60" s="24">
        <v>20.419</v>
      </c>
      <c r="C60" s="25">
        <f t="shared" si="0"/>
        <v>0.20419000000000001</v>
      </c>
    </row>
    <row r="61" spans="1:3">
      <c r="A61" s="1">
        <v>21367</v>
      </c>
      <c r="B61" s="24">
        <v>20.553000000000001</v>
      </c>
      <c r="C61" s="25">
        <f t="shared" si="0"/>
        <v>0.20553000000000002</v>
      </c>
    </row>
    <row r="62" spans="1:3">
      <c r="A62" s="1">
        <v>21459</v>
      </c>
      <c r="B62" s="24">
        <v>20.655999999999999</v>
      </c>
      <c r="C62" s="25">
        <f t="shared" si="0"/>
        <v>0.20655999999999999</v>
      </c>
    </row>
    <row r="63" spans="1:3">
      <c r="A63" s="1">
        <v>21551</v>
      </c>
      <c r="B63" s="24">
        <v>20.704000000000001</v>
      </c>
      <c r="C63" s="25">
        <f t="shared" si="0"/>
        <v>0.20704</v>
      </c>
    </row>
    <row r="64" spans="1:3">
      <c r="A64" s="1">
        <v>21641</v>
      </c>
      <c r="B64" s="24">
        <v>20.704000000000001</v>
      </c>
      <c r="C64" s="25">
        <f t="shared" si="0"/>
        <v>0.20704</v>
      </c>
    </row>
    <row r="65" spans="1:3">
      <c r="A65" s="1">
        <v>21732</v>
      </c>
      <c r="B65" s="24">
        <v>20.753</v>
      </c>
      <c r="C65" s="25">
        <f t="shared" si="0"/>
        <v>0.20752999999999999</v>
      </c>
    </row>
    <row r="66" spans="1:3">
      <c r="A66" s="1">
        <v>21824</v>
      </c>
      <c r="B66" s="24">
        <v>20.84</v>
      </c>
      <c r="C66" s="25">
        <f t="shared" si="0"/>
        <v>0.2084</v>
      </c>
    </row>
    <row r="67" spans="1:3">
      <c r="A67" s="1">
        <v>21916</v>
      </c>
      <c r="B67" s="24">
        <v>20.931000000000001</v>
      </c>
      <c r="C67" s="25">
        <f t="shared" si="0"/>
        <v>0.20931</v>
      </c>
    </row>
    <row r="68" spans="1:3">
      <c r="A68" s="1">
        <v>22007</v>
      </c>
      <c r="B68" s="24">
        <v>21.004000000000001</v>
      </c>
      <c r="C68" s="25">
        <f t="shared" si="0"/>
        <v>0.21004</v>
      </c>
    </row>
    <row r="69" spans="1:3">
      <c r="A69" s="1">
        <v>22098</v>
      </c>
      <c r="B69" s="24">
        <v>21.084</v>
      </c>
      <c r="C69" s="25">
        <f t="shared" si="0"/>
        <v>0.21084</v>
      </c>
    </row>
    <row r="70" spans="1:3">
      <c r="A70" s="1">
        <v>22190</v>
      </c>
      <c r="B70" s="24">
        <v>21.146000000000001</v>
      </c>
      <c r="C70" s="25">
        <f t="shared" si="0"/>
        <v>0.21146000000000001</v>
      </c>
    </row>
    <row r="71" spans="1:3">
      <c r="A71" s="1">
        <v>22282</v>
      </c>
      <c r="B71" s="24">
        <v>21.192</v>
      </c>
      <c r="C71" s="25">
        <f t="shared" si="0"/>
        <v>0.21192</v>
      </c>
    </row>
    <row r="72" spans="1:3">
      <c r="A72" s="1">
        <v>22372</v>
      </c>
      <c r="B72" s="24">
        <v>21.236999999999998</v>
      </c>
      <c r="C72" s="25">
        <f t="shared" si="0"/>
        <v>0.21236999999999998</v>
      </c>
    </row>
    <row r="73" spans="1:3">
      <c r="A73" s="1">
        <v>22463</v>
      </c>
      <c r="B73" s="24">
        <v>21.303000000000001</v>
      </c>
      <c r="C73" s="25">
        <f t="shared" si="0"/>
        <v>0.21303</v>
      </c>
    </row>
    <row r="74" spans="1:3">
      <c r="A74" s="1">
        <v>22555</v>
      </c>
      <c r="B74" s="24">
        <v>21.375</v>
      </c>
      <c r="C74" s="25">
        <f t="shared" si="0"/>
        <v>0.21375</v>
      </c>
    </row>
    <row r="75" spans="1:3">
      <c r="A75" s="1">
        <v>22647</v>
      </c>
      <c r="B75" s="24">
        <v>21.501000000000001</v>
      </c>
      <c r="C75" s="25">
        <f t="shared" si="0"/>
        <v>0.21501000000000001</v>
      </c>
    </row>
    <row r="76" spans="1:3">
      <c r="A76" s="1">
        <v>22737</v>
      </c>
      <c r="B76" s="24">
        <v>21.533000000000001</v>
      </c>
      <c r="C76" s="25">
        <f t="shared" si="0"/>
        <v>0.21533000000000002</v>
      </c>
    </row>
    <row r="77" spans="1:3">
      <c r="A77" s="1">
        <v>22828</v>
      </c>
      <c r="B77" s="24">
        <v>21.585000000000001</v>
      </c>
      <c r="C77" s="25">
        <f t="shared" si="0"/>
        <v>0.21585000000000001</v>
      </c>
    </row>
    <row r="78" spans="1:3">
      <c r="A78" s="1">
        <v>22920</v>
      </c>
      <c r="B78" s="24">
        <v>21.652999999999999</v>
      </c>
      <c r="C78" s="25">
        <f t="shared" si="0"/>
        <v>0.21653</v>
      </c>
    </row>
    <row r="79" spans="1:3">
      <c r="A79" s="1">
        <v>23012</v>
      </c>
      <c r="B79" s="24">
        <v>21.702000000000002</v>
      </c>
      <c r="C79" s="25">
        <f t="shared" si="0"/>
        <v>0.21702000000000002</v>
      </c>
    </row>
    <row r="80" spans="1:3">
      <c r="A80" s="1">
        <v>23102</v>
      </c>
      <c r="B80" s="24">
        <v>21.745000000000001</v>
      </c>
      <c r="C80" s="25">
        <f t="shared" ref="C80:C143" si="1">B80/100</f>
        <v>0.21745</v>
      </c>
    </row>
    <row r="81" spans="1:3">
      <c r="A81" s="1">
        <v>23193</v>
      </c>
      <c r="B81" s="24">
        <v>21.788</v>
      </c>
      <c r="C81" s="25">
        <f t="shared" si="1"/>
        <v>0.21787999999999999</v>
      </c>
    </row>
    <row r="82" spans="1:3">
      <c r="A82" s="1">
        <v>23285</v>
      </c>
      <c r="B82" s="24">
        <v>21.951000000000001</v>
      </c>
      <c r="C82" s="25">
        <f t="shared" si="1"/>
        <v>0.21951000000000001</v>
      </c>
    </row>
    <row r="83" spans="1:3">
      <c r="A83" s="1">
        <v>23377</v>
      </c>
      <c r="B83" s="24">
        <v>22.015999999999998</v>
      </c>
      <c r="C83" s="25">
        <f t="shared" si="1"/>
        <v>0.22015999999999999</v>
      </c>
    </row>
    <row r="84" spans="1:3">
      <c r="A84" s="1">
        <v>23468</v>
      </c>
      <c r="B84" s="24">
        <v>22.073</v>
      </c>
      <c r="C84" s="25">
        <f t="shared" si="1"/>
        <v>0.22073000000000001</v>
      </c>
    </row>
    <row r="85" spans="1:3">
      <c r="A85" s="1">
        <v>23559</v>
      </c>
      <c r="B85" s="24">
        <v>22.16</v>
      </c>
      <c r="C85" s="25">
        <f t="shared" si="1"/>
        <v>0.22159999999999999</v>
      </c>
    </row>
    <row r="86" spans="1:3">
      <c r="A86" s="1">
        <v>23651</v>
      </c>
      <c r="B86" s="24">
        <v>22.27</v>
      </c>
      <c r="C86" s="25">
        <f t="shared" si="1"/>
        <v>0.22270000000000001</v>
      </c>
    </row>
    <row r="87" spans="1:3">
      <c r="A87" s="1">
        <v>23743</v>
      </c>
      <c r="B87" s="24">
        <v>22.382999999999999</v>
      </c>
      <c r="C87" s="25">
        <f t="shared" si="1"/>
        <v>0.22383</v>
      </c>
    </row>
    <row r="88" spans="1:3">
      <c r="A88" s="1">
        <v>23833</v>
      </c>
      <c r="B88" s="24">
        <v>22.48</v>
      </c>
      <c r="C88" s="25">
        <f t="shared" si="1"/>
        <v>0.2248</v>
      </c>
    </row>
    <row r="89" spans="1:3">
      <c r="A89" s="1">
        <v>23924</v>
      </c>
      <c r="B89" s="24">
        <v>22.562999999999999</v>
      </c>
      <c r="C89" s="25">
        <f t="shared" si="1"/>
        <v>0.22563</v>
      </c>
    </row>
    <row r="90" spans="1:3">
      <c r="A90" s="1">
        <v>24016</v>
      </c>
      <c r="B90" s="24">
        <v>22.707000000000001</v>
      </c>
      <c r="C90" s="25">
        <f t="shared" si="1"/>
        <v>0.22706999999999999</v>
      </c>
    </row>
    <row r="91" spans="1:3">
      <c r="A91" s="1">
        <v>24108</v>
      </c>
      <c r="B91" s="24">
        <v>22.855</v>
      </c>
      <c r="C91" s="25">
        <f t="shared" si="1"/>
        <v>0.22855</v>
      </c>
    </row>
    <row r="92" spans="1:3">
      <c r="A92" s="1">
        <v>24198</v>
      </c>
      <c r="B92" s="24">
        <v>23.047999999999998</v>
      </c>
      <c r="C92" s="25">
        <f t="shared" si="1"/>
        <v>0.23047999999999999</v>
      </c>
    </row>
    <row r="93" spans="1:3">
      <c r="A93" s="1">
        <v>24289</v>
      </c>
      <c r="B93" s="24">
        <v>23.291</v>
      </c>
      <c r="C93" s="25">
        <f t="shared" si="1"/>
        <v>0.23291000000000001</v>
      </c>
    </row>
    <row r="94" spans="1:3">
      <c r="A94" s="1">
        <v>24381</v>
      </c>
      <c r="B94" s="24">
        <v>23.504999999999999</v>
      </c>
      <c r="C94" s="25">
        <f t="shared" si="1"/>
        <v>0.23504999999999998</v>
      </c>
    </row>
    <row r="95" spans="1:3">
      <c r="A95" s="1">
        <v>24473</v>
      </c>
      <c r="B95" s="24">
        <v>23.611999999999998</v>
      </c>
      <c r="C95" s="25">
        <f t="shared" si="1"/>
        <v>0.23612</v>
      </c>
    </row>
    <row r="96" spans="1:3">
      <c r="A96" s="1">
        <v>24563</v>
      </c>
      <c r="B96" s="24">
        <v>23.741</v>
      </c>
      <c r="C96" s="25">
        <f t="shared" si="1"/>
        <v>0.23741000000000001</v>
      </c>
    </row>
    <row r="97" spans="1:3">
      <c r="A97" s="1">
        <v>24654</v>
      </c>
      <c r="B97" s="24">
        <v>23.975000000000001</v>
      </c>
      <c r="C97" s="25">
        <f t="shared" si="1"/>
        <v>0.23975000000000002</v>
      </c>
    </row>
    <row r="98" spans="1:3">
      <c r="A98" s="1">
        <v>24746</v>
      </c>
      <c r="B98" s="24">
        <v>24.241</v>
      </c>
      <c r="C98" s="25">
        <f t="shared" si="1"/>
        <v>0.24240999999999999</v>
      </c>
    </row>
    <row r="99" spans="1:3">
      <c r="A99" s="1">
        <v>24838</v>
      </c>
      <c r="B99" s="24">
        <v>24.506</v>
      </c>
      <c r="C99" s="25">
        <f t="shared" si="1"/>
        <v>0.24506</v>
      </c>
    </row>
    <row r="100" spans="1:3">
      <c r="A100" s="1">
        <v>24929</v>
      </c>
      <c r="B100" s="24">
        <v>24.763000000000002</v>
      </c>
      <c r="C100" s="25">
        <f t="shared" si="1"/>
        <v>0.24763000000000002</v>
      </c>
    </row>
    <row r="101" spans="1:3">
      <c r="A101" s="1">
        <v>25020</v>
      </c>
      <c r="B101" s="24">
        <v>25.007999999999999</v>
      </c>
      <c r="C101" s="25">
        <f t="shared" si="1"/>
        <v>0.25007999999999997</v>
      </c>
    </row>
    <row r="102" spans="1:3">
      <c r="A102" s="1">
        <v>25112</v>
      </c>
      <c r="B102" s="24">
        <v>25.361999999999998</v>
      </c>
      <c r="C102" s="25">
        <f t="shared" si="1"/>
        <v>0.25361999999999996</v>
      </c>
    </row>
    <row r="103" spans="1:3">
      <c r="A103" s="1">
        <v>25204</v>
      </c>
      <c r="B103" s="24">
        <v>25.626000000000001</v>
      </c>
      <c r="C103" s="25">
        <f t="shared" si="1"/>
        <v>0.25625999999999999</v>
      </c>
    </row>
    <row r="104" spans="1:3">
      <c r="A104" s="1">
        <v>25294</v>
      </c>
      <c r="B104" s="24">
        <v>25.957999999999998</v>
      </c>
      <c r="C104" s="25">
        <f t="shared" si="1"/>
        <v>0.25957999999999998</v>
      </c>
    </row>
    <row r="105" spans="1:3">
      <c r="A105" s="1">
        <v>25385</v>
      </c>
      <c r="B105" s="24">
        <v>26.332000000000001</v>
      </c>
      <c r="C105" s="25">
        <f t="shared" si="1"/>
        <v>0.26332</v>
      </c>
    </row>
    <row r="106" spans="1:3">
      <c r="A106" s="1">
        <v>25477</v>
      </c>
      <c r="B106" s="24">
        <v>26.675000000000001</v>
      </c>
      <c r="C106" s="25">
        <f t="shared" si="1"/>
        <v>0.26674999999999999</v>
      </c>
    </row>
    <row r="107" spans="1:3">
      <c r="A107" s="1">
        <v>25569</v>
      </c>
      <c r="B107" s="24">
        <v>27.056000000000001</v>
      </c>
      <c r="C107" s="25">
        <f t="shared" si="1"/>
        <v>0.27056000000000002</v>
      </c>
    </row>
    <row r="108" spans="1:3">
      <c r="A108" s="1">
        <v>25659</v>
      </c>
      <c r="B108" s="24">
        <v>27.428000000000001</v>
      </c>
      <c r="C108" s="25">
        <f t="shared" si="1"/>
        <v>0.27428000000000002</v>
      </c>
    </row>
    <row r="109" spans="1:3">
      <c r="A109" s="1">
        <v>25750</v>
      </c>
      <c r="B109" s="24">
        <v>27.646999999999998</v>
      </c>
      <c r="C109" s="25">
        <f t="shared" si="1"/>
        <v>0.27646999999999999</v>
      </c>
    </row>
    <row r="110" spans="1:3">
      <c r="A110" s="1">
        <v>25842</v>
      </c>
      <c r="B110" s="24">
        <v>28.004000000000001</v>
      </c>
      <c r="C110" s="25">
        <f t="shared" si="1"/>
        <v>0.28004000000000001</v>
      </c>
    </row>
    <row r="111" spans="1:3">
      <c r="A111" s="1">
        <v>25934</v>
      </c>
      <c r="B111" s="24">
        <v>28.425000000000001</v>
      </c>
      <c r="C111" s="25">
        <f t="shared" si="1"/>
        <v>0.28425</v>
      </c>
    </row>
    <row r="112" spans="1:3">
      <c r="A112" s="1">
        <v>26024</v>
      </c>
      <c r="B112" s="24">
        <v>28.797999999999998</v>
      </c>
      <c r="C112" s="25">
        <f t="shared" si="1"/>
        <v>0.28797999999999996</v>
      </c>
    </row>
    <row r="113" spans="1:3">
      <c r="A113" s="1">
        <v>26115</v>
      </c>
      <c r="B113" s="24">
        <v>29.088999999999999</v>
      </c>
      <c r="C113" s="25">
        <f t="shared" si="1"/>
        <v>0.29088999999999998</v>
      </c>
    </row>
    <row r="114" spans="1:3">
      <c r="A114" s="1">
        <v>26207</v>
      </c>
      <c r="B114" s="24">
        <v>29.321999999999999</v>
      </c>
      <c r="C114" s="25">
        <f t="shared" si="1"/>
        <v>0.29321999999999998</v>
      </c>
    </row>
    <row r="115" spans="1:3">
      <c r="A115" s="1">
        <v>26299</v>
      </c>
      <c r="B115" s="24">
        <v>29.780999999999999</v>
      </c>
      <c r="C115" s="25">
        <f t="shared" si="1"/>
        <v>0.29780999999999996</v>
      </c>
    </row>
    <row r="116" spans="1:3">
      <c r="A116" s="1">
        <v>26390</v>
      </c>
      <c r="B116" s="24">
        <v>29.959</v>
      </c>
      <c r="C116" s="25">
        <f t="shared" si="1"/>
        <v>0.29959000000000002</v>
      </c>
    </row>
    <row r="117" spans="1:3">
      <c r="A117" s="1">
        <v>26481</v>
      </c>
      <c r="B117" s="24">
        <v>30.25</v>
      </c>
      <c r="C117" s="25">
        <f t="shared" si="1"/>
        <v>0.30249999999999999</v>
      </c>
    </row>
    <row r="118" spans="1:3">
      <c r="A118" s="1">
        <v>26573</v>
      </c>
      <c r="B118" s="24">
        <v>30.652000000000001</v>
      </c>
      <c r="C118" s="25">
        <f t="shared" si="1"/>
        <v>0.30652000000000001</v>
      </c>
    </row>
    <row r="119" spans="1:3">
      <c r="A119" s="1">
        <v>26665</v>
      </c>
      <c r="B119" s="24">
        <v>31.02</v>
      </c>
      <c r="C119" s="25">
        <f t="shared" si="1"/>
        <v>0.31019999999999998</v>
      </c>
    </row>
    <row r="120" spans="1:3">
      <c r="A120" s="1">
        <v>26755</v>
      </c>
      <c r="B120" s="24">
        <v>31.5</v>
      </c>
      <c r="C120" s="25">
        <f t="shared" si="1"/>
        <v>0.315</v>
      </c>
    </row>
    <row r="121" spans="1:3">
      <c r="A121" s="1">
        <v>26846</v>
      </c>
      <c r="B121" s="24">
        <v>32.113999999999997</v>
      </c>
      <c r="C121" s="25">
        <f t="shared" si="1"/>
        <v>0.32113999999999998</v>
      </c>
    </row>
    <row r="122" spans="1:3">
      <c r="A122" s="1">
        <v>26938</v>
      </c>
      <c r="B122" s="24">
        <v>32.75</v>
      </c>
      <c r="C122" s="25">
        <f t="shared" si="1"/>
        <v>0.32750000000000001</v>
      </c>
    </row>
    <row r="123" spans="1:3">
      <c r="A123" s="1">
        <v>27030</v>
      </c>
      <c r="B123" s="24">
        <v>33.375999999999998</v>
      </c>
      <c r="C123" s="25">
        <f t="shared" si="1"/>
        <v>0.33376</v>
      </c>
    </row>
    <row r="124" spans="1:3">
      <c r="A124" s="1">
        <v>27120</v>
      </c>
      <c r="B124" s="24">
        <v>34.161999999999999</v>
      </c>
      <c r="C124" s="25">
        <f t="shared" si="1"/>
        <v>0.34161999999999998</v>
      </c>
    </row>
    <row r="125" spans="1:3">
      <c r="A125" s="1">
        <v>27211</v>
      </c>
      <c r="B125" s="24">
        <v>35.165999999999997</v>
      </c>
      <c r="C125" s="25">
        <f t="shared" si="1"/>
        <v>0.35165999999999997</v>
      </c>
    </row>
    <row r="126" spans="1:3">
      <c r="A126" s="1">
        <v>27303</v>
      </c>
      <c r="B126" s="24">
        <v>36.218000000000004</v>
      </c>
      <c r="C126" s="25">
        <f t="shared" si="1"/>
        <v>0.36218000000000006</v>
      </c>
    </row>
    <row r="127" spans="1:3">
      <c r="A127" s="1">
        <v>27395</v>
      </c>
      <c r="B127" s="24">
        <v>37.049999999999997</v>
      </c>
      <c r="C127" s="25">
        <f t="shared" si="1"/>
        <v>0.3705</v>
      </c>
    </row>
    <row r="128" spans="1:3">
      <c r="A128" s="1">
        <v>27485</v>
      </c>
      <c r="B128" s="24">
        <v>37.613999999999997</v>
      </c>
      <c r="C128" s="25">
        <f t="shared" si="1"/>
        <v>0.37613999999999997</v>
      </c>
    </row>
    <row r="129" spans="1:3">
      <c r="A129" s="1">
        <v>27576</v>
      </c>
      <c r="B129" s="24">
        <v>38.313000000000002</v>
      </c>
      <c r="C129" s="25">
        <f t="shared" si="1"/>
        <v>0.38313000000000003</v>
      </c>
    </row>
    <row r="130" spans="1:3">
      <c r="A130" s="1">
        <v>27668</v>
      </c>
      <c r="B130" s="24">
        <v>38.987000000000002</v>
      </c>
      <c r="C130" s="25">
        <f t="shared" si="1"/>
        <v>0.38986999999999999</v>
      </c>
    </row>
    <row r="131" spans="1:3">
      <c r="A131" s="1">
        <v>27760</v>
      </c>
      <c r="B131" s="24">
        <v>39.417999999999999</v>
      </c>
      <c r="C131" s="25">
        <f t="shared" si="1"/>
        <v>0.39417999999999997</v>
      </c>
    </row>
    <row r="132" spans="1:3">
      <c r="A132" s="1">
        <v>27851</v>
      </c>
      <c r="B132" s="24">
        <v>39.840000000000003</v>
      </c>
      <c r="C132" s="25">
        <f t="shared" si="1"/>
        <v>0.39840000000000003</v>
      </c>
    </row>
    <row r="133" spans="1:3">
      <c r="A133" s="1">
        <v>27942</v>
      </c>
      <c r="B133" s="24">
        <v>40.384999999999998</v>
      </c>
      <c r="C133" s="25">
        <f t="shared" si="1"/>
        <v>0.40384999999999999</v>
      </c>
    </row>
    <row r="134" spans="1:3">
      <c r="A134" s="1">
        <v>28034</v>
      </c>
      <c r="B134" s="24">
        <v>41.122</v>
      </c>
      <c r="C134" s="25">
        <f t="shared" si="1"/>
        <v>0.41121999999999997</v>
      </c>
    </row>
    <row r="135" spans="1:3">
      <c r="A135" s="1">
        <v>28126</v>
      </c>
      <c r="B135" s="24">
        <v>41.795999999999999</v>
      </c>
      <c r="C135" s="25">
        <f t="shared" si="1"/>
        <v>0.41796</v>
      </c>
    </row>
    <row r="136" spans="1:3">
      <c r="A136" s="1">
        <v>28216</v>
      </c>
      <c r="B136" s="24">
        <v>42.401000000000003</v>
      </c>
      <c r="C136" s="25">
        <f t="shared" si="1"/>
        <v>0.42401000000000005</v>
      </c>
    </row>
    <row r="137" spans="1:3">
      <c r="A137" s="1">
        <v>28307</v>
      </c>
      <c r="B137" s="24">
        <v>42.917000000000002</v>
      </c>
      <c r="C137" s="25">
        <f t="shared" si="1"/>
        <v>0.42917</v>
      </c>
    </row>
    <row r="138" spans="1:3">
      <c r="A138" s="1">
        <v>28399</v>
      </c>
      <c r="B138" s="24">
        <v>43.851999999999997</v>
      </c>
      <c r="C138" s="25">
        <f t="shared" si="1"/>
        <v>0.43851999999999997</v>
      </c>
    </row>
    <row r="139" spans="1:3">
      <c r="A139" s="1">
        <v>28491</v>
      </c>
      <c r="B139" s="24">
        <v>44.505000000000003</v>
      </c>
      <c r="C139" s="25">
        <f t="shared" si="1"/>
        <v>0.44505</v>
      </c>
    </row>
    <row r="140" spans="1:3">
      <c r="A140" s="1">
        <v>28581</v>
      </c>
      <c r="B140" s="24">
        <v>45.320999999999998</v>
      </c>
      <c r="C140" s="25">
        <f t="shared" si="1"/>
        <v>0.45321</v>
      </c>
    </row>
    <row r="141" spans="1:3">
      <c r="A141" s="1">
        <v>28672</v>
      </c>
      <c r="B141" s="24">
        <v>46.072000000000003</v>
      </c>
      <c r="C141" s="25">
        <f t="shared" si="1"/>
        <v>0.46072000000000002</v>
      </c>
    </row>
    <row r="142" spans="1:3">
      <c r="A142" s="1">
        <v>28764</v>
      </c>
      <c r="B142" s="24">
        <v>47.046999999999997</v>
      </c>
      <c r="C142" s="25">
        <f t="shared" si="1"/>
        <v>0.47046999999999994</v>
      </c>
    </row>
    <row r="143" spans="1:3">
      <c r="A143" s="1">
        <v>28856</v>
      </c>
      <c r="B143" s="24">
        <v>47.875999999999998</v>
      </c>
      <c r="C143" s="25">
        <f t="shared" si="1"/>
        <v>0.47875999999999996</v>
      </c>
    </row>
    <row r="144" spans="1:3">
      <c r="A144" s="1">
        <v>28946</v>
      </c>
      <c r="B144" s="24">
        <v>49.058</v>
      </c>
      <c r="C144" s="25">
        <f t="shared" ref="C144:C207" si="2">B144/100</f>
        <v>0.49058000000000002</v>
      </c>
    </row>
    <row r="145" spans="1:3">
      <c r="A145" s="1">
        <v>29037</v>
      </c>
      <c r="B145" s="24">
        <v>50.115000000000002</v>
      </c>
      <c r="C145" s="25">
        <f t="shared" si="2"/>
        <v>0.50114999999999998</v>
      </c>
    </row>
    <row r="146" spans="1:3">
      <c r="A146" s="1">
        <v>29129</v>
      </c>
      <c r="B146" s="24">
        <v>51.116999999999997</v>
      </c>
      <c r="C146" s="25">
        <f t="shared" si="2"/>
        <v>0.51117000000000001</v>
      </c>
    </row>
    <row r="147" spans="1:3">
      <c r="A147" s="1">
        <v>29221</v>
      </c>
      <c r="B147" s="24">
        <v>52.195</v>
      </c>
      <c r="C147" s="25">
        <f t="shared" si="2"/>
        <v>0.52195000000000003</v>
      </c>
    </row>
    <row r="148" spans="1:3">
      <c r="A148" s="1">
        <v>29312</v>
      </c>
      <c r="B148" s="24">
        <v>53.348999999999997</v>
      </c>
      <c r="C148" s="25">
        <f t="shared" si="2"/>
        <v>0.53349000000000002</v>
      </c>
    </row>
    <row r="149" spans="1:3">
      <c r="A149" s="1">
        <v>29403</v>
      </c>
      <c r="B149" s="24">
        <v>54.56</v>
      </c>
      <c r="C149" s="25">
        <f t="shared" si="2"/>
        <v>0.54559999999999997</v>
      </c>
    </row>
    <row r="150" spans="1:3">
      <c r="A150" s="1">
        <v>29495</v>
      </c>
      <c r="B150" s="24">
        <v>56.070999999999998</v>
      </c>
      <c r="C150" s="25">
        <f t="shared" si="2"/>
        <v>0.56070999999999993</v>
      </c>
    </row>
    <row r="151" spans="1:3">
      <c r="A151" s="1">
        <v>29587</v>
      </c>
      <c r="B151" s="24">
        <v>57.517000000000003</v>
      </c>
      <c r="C151" s="25">
        <f t="shared" si="2"/>
        <v>0.57517000000000007</v>
      </c>
    </row>
    <row r="152" spans="1:3">
      <c r="A152" s="1">
        <v>29677</v>
      </c>
      <c r="B152" s="24">
        <v>58.597999999999999</v>
      </c>
      <c r="C152" s="25">
        <f t="shared" si="2"/>
        <v>0.58597999999999995</v>
      </c>
    </row>
    <row r="153" spans="1:3">
      <c r="A153" s="1">
        <v>29768</v>
      </c>
      <c r="B153" s="24">
        <v>59.640999999999998</v>
      </c>
      <c r="C153" s="25">
        <f t="shared" si="2"/>
        <v>0.59641</v>
      </c>
    </row>
    <row r="154" spans="1:3">
      <c r="A154" s="1">
        <v>29860</v>
      </c>
      <c r="B154" s="24">
        <v>60.728999999999999</v>
      </c>
      <c r="C154" s="25">
        <f t="shared" si="2"/>
        <v>0.60729</v>
      </c>
    </row>
    <row r="155" spans="1:3">
      <c r="A155" s="1">
        <v>29952</v>
      </c>
      <c r="B155" s="24">
        <v>61.555</v>
      </c>
      <c r="C155" s="25">
        <f t="shared" si="2"/>
        <v>0.61555000000000004</v>
      </c>
    </row>
    <row r="156" spans="1:3">
      <c r="A156" s="1">
        <v>30042</v>
      </c>
      <c r="B156" s="24">
        <v>62.302</v>
      </c>
      <c r="C156" s="25">
        <f t="shared" si="2"/>
        <v>0.62302000000000002</v>
      </c>
    </row>
    <row r="157" spans="1:3">
      <c r="A157" s="1">
        <v>30133</v>
      </c>
      <c r="B157" s="24">
        <v>63.182000000000002</v>
      </c>
      <c r="C157" s="25">
        <f t="shared" si="2"/>
        <v>0.63182000000000005</v>
      </c>
    </row>
    <row r="158" spans="1:3">
      <c r="A158" s="1">
        <v>30225</v>
      </c>
      <c r="B158" s="24">
        <v>63.863</v>
      </c>
      <c r="C158" s="25">
        <f t="shared" si="2"/>
        <v>0.63863000000000003</v>
      </c>
    </row>
    <row r="159" spans="1:3">
      <c r="A159" s="1">
        <v>30317</v>
      </c>
      <c r="B159" s="24">
        <v>64.388000000000005</v>
      </c>
      <c r="C159" s="25">
        <f t="shared" si="2"/>
        <v>0.64388000000000001</v>
      </c>
    </row>
    <row r="160" spans="1:3">
      <c r="A160" s="1">
        <v>30407</v>
      </c>
      <c r="B160" s="24">
        <v>64.852999999999994</v>
      </c>
      <c r="C160" s="25">
        <f t="shared" si="2"/>
        <v>0.64852999999999994</v>
      </c>
    </row>
    <row r="161" spans="1:3">
      <c r="A161" s="1">
        <v>30498</v>
      </c>
      <c r="B161" s="24">
        <v>65.516999999999996</v>
      </c>
      <c r="C161" s="25">
        <f t="shared" si="2"/>
        <v>0.65516999999999992</v>
      </c>
    </row>
    <row r="162" spans="1:3">
      <c r="A162" s="1">
        <v>30590</v>
      </c>
      <c r="B162" s="24">
        <v>66.012</v>
      </c>
      <c r="C162" s="25">
        <f t="shared" si="2"/>
        <v>0.66012000000000004</v>
      </c>
    </row>
    <row r="163" spans="1:3">
      <c r="A163" s="1">
        <v>30682</v>
      </c>
      <c r="B163" s="24">
        <v>66.837000000000003</v>
      </c>
      <c r="C163" s="25">
        <f t="shared" si="2"/>
        <v>0.66837000000000002</v>
      </c>
    </row>
    <row r="164" spans="1:3">
      <c r="A164" s="1">
        <v>30773</v>
      </c>
      <c r="B164" s="24">
        <v>67.414000000000001</v>
      </c>
      <c r="C164" s="25">
        <f t="shared" si="2"/>
        <v>0.67413999999999996</v>
      </c>
    </row>
    <row r="165" spans="1:3">
      <c r="A165" s="1">
        <v>30864</v>
      </c>
      <c r="B165" s="24">
        <v>67.953000000000003</v>
      </c>
      <c r="C165" s="25">
        <f t="shared" si="2"/>
        <v>0.67953000000000008</v>
      </c>
    </row>
    <row r="166" spans="1:3">
      <c r="A166" s="1">
        <v>30956</v>
      </c>
      <c r="B166" s="24">
        <v>68.385000000000005</v>
      </c>
      <c r="C166" s="25">
        <f t="shared" si="2"/>
        <v>0.68385000000000007</v>
      </c>
    </row>
    <row r="167" spans="1:3">
      <c r="A167" s="1">
        <v>31048</v>
      </c>
      <c r="B167" s="24">
        <v>69.155000000000001</v>
      </c>
      <c r="C167" s="25">
        <f t="shared" si="2"/>
        <v>0.69155</v>
      </c>
    </row>
    <row r="168" spans="1:3">
      <c r="A168" s="1">
        <v>31138</v>
      </c>
      <c r="B168" s="24">
        <v>69.55</v>
      </c>
      <c r="C168" s="25">
        <f t="shared" si="2"/>
        <v>0.69550000000000001</v>
      </c>
    </row>
    <row r="169" spans="1:3">
      <c r="A169" s="1">
        <v>31229</v>
      </c>
      <c r="B169" s="24">
        <v>69.837999999999994</v>
      </c>
      <c r="C169" s="25">
        <f t="shared" si="2"/>
        <v>0.69837999999999989</v>
      </c>
    </row>
    <row r="170" spans="1:3">
      <c r="A170" s="1">
        <v>31321</v>
      </c>
      <c r="B170" s="24">
        <v>70.289000000000001</v>
      </c>
      <c r="C170" s="25">
        <f t="shared" si="2"/>
        <v>0.70289000000000001</v>
      </c>
    </row>
    <row r="171" spans="1:3">
      <c r="A171" s="1">
        <v>31413</v>
      </c>
      <c r="B171" s="24">
        <v>70.652000000000001</v>
      </c>
      <c r="C171" s="25">
        <f t="shared" si="2"/>
        <v>0.70652000000000004</v>
      </c>
    </row>
    <row r="172" spans="1:3">
      <c r="A172" s="1">
        <v>31503</v>
      </c>
      <c r="B172" s="24">
        <v>71.015000000000001</v>
      </c>
      <c r="C172" s="25">
        <f t="shared" si="2"/>
        <v>0.71015000000000006</v>
      </c>
    </row>
    <row r="173" spans="1:3">
      <c r="A173" s="1">
        <v>31594</v>
      </c>
      <c r="B173" s="24">
        <v>71.426000000000002</v>
      </c>
      <c r="C173" s="25">
        <f t="shared" si="2"/>
        <v>0.71426000000000001</v>
      </c>
    </row>
    <row r="174" spans="1:3">
      <c r="A174" s="1">
        <v>31686</v>
      </c>
      <c r="B174" s="24">
        <v>71.893000000000001</v>
      </c>
      <c r="C174" s="25">
        <f t="shared" si="2"/>
        <v>0.71892999999999996</v>
      </c>
    </row>
    <row r="175" spans="1:3">
      <c r="A175" s="1">
        <v>31778</v>
      </c>
      <c r="B175" s="24">
        <v>72.486999999999995</v>
      </c>
      <c r="C175" s="25">
        <f t="shared" si="2"/>
        <v>0.7248699999999999</v>
      </c>
    </row>
    <row r="176" spans="1:3">
      <c r="A176" s="1">
        <v>31868</v>
      </c>
      <c r="B176" s="24">
        <v>72.882000000000005</v>
      </c>
      <c r="C176" s="25">
        <f t="shared" si="2"/>
        <v>0.72882000000000002</v>
      </c>
    </row>
    <row r="177" spans="1:3">
      <c r="A177" s="1">
        <v>31959</v>
      </c>
      <c r="B177" s="24">
        <v>73.424999999999997</v>
      </c>
      <c r="C177" s="25">
        <f t="shared" si="2"/>
        <v>0.73424999999999996</v>
      </c>
    </row>
    <row r="178" spans="1:3">
      <c r="A178" s="1">
        <v>32051</v>
      </c>
      <c r="B178" s="24">
        <v>73.957999999999998</v>
      </c>
      <c r="C178" s="25">
        <f t="shared" si="2"/>
        <v>0.73958000000000002</v>
      </c>
    </row>
    <row r="179" spans="1:3">
      <c r="A179" s="1">
        <v>32143</v>
      </c>
      <c r="B179" s="24">
        <v>74.587000000000003</v>
      </c>
      <c r="C179" s="25">
        <f t="shared" si="2"/>
        <v>0.74587000000000003</v>
      </c>
    </row>
    <row r="180" spans="1:3">
      <c r="A180" s="1">
        <v>32234</v>
      </c>
      <c r="B180" s="24">
        <v>75.3</v>
      </c>
      <c r="C180" s="25">
        <f t="shared" si="2"/>
        <v>0.753</v>
      </c>
    </row>
    <row r="181" spans="1:3">
      <c r="A181" s="1">
        <v>32325</v>
      </c>
      <c r="B181" s="24">
        <v>76.141000000000005</v>
      </c>
      <c r="C181" s="25">
        <f t="shared" si="2"/>
        <v>0.76141000000000003</v>
      </c>
    </row>
    <row r="182" spans="1:3">
      <c r="A182" s="1">
        <v>32417</v>
      </c>
      <c r="B182" s="24">
        <v>76.712000000000003</v>
      </c>
      <c r="C182" s="25">
        <f t="shared" si="2"/>
        <v>0.76712000000000002</v>
      </c>
    </row>
    <row r="183" spans="1:3">
      <c r="A183" s="1">
        <v>32509</v>
      </c>
      <c r="B183" s="24">
        <v>77.58</v>
      </c>
      <c r="C183" s="25">
        <f t="shared" si="2"/>
        <v>0.77579999999999993</v>
      </c>
    </row>
    <row r="184" spans="1:3">
      <c r="A184" s="1">
        <v>32599</v>
      </c>
      <c r="B184" s="24">
        <v>78.323999999999998</v>
      </c>
      <c r="C184" s="25">
        <f t="shared" si="2"/>
        <v>0.78323999999999994</v>
      </c>
    </row>
    <row r="185" spans="1:3">
      <c r="A185" s="1">
        <v>32690</v>
      </c>
      <c r="B185" s="24">
        <v>78.879000000000005</v>
      </c>
      <c r="C185" s="25">
        <f t="shared" si="2"/>
        <v>0.7887900000000001</v>
      </c>
    </row>
    <row r="186" spans="1:3">
      <c r="A186" s="1">
        <v>32782</v>
      </c>
      <c r="B186" s="24">
        <v>79.424999999999997</v>
      </c>
      <c r="C186" s="25">
        <f t="shared" si="2"/>
        <v>0.79425000000000001</v>
      </c>
    </row>
    <row r="187" spans="1:3">
      <c r="A187" s="1">
        <v>32874</v>
      </c>
      <c r="B187" s="24">
        <v>80.375</v>
      </c>
      <c r="C187" s="25">
        <f t="shared" si="2"/>
        <v>0.80374999999999996</v>
      </c>
    </row>
    <row r="188" spans="1:3">
      <c r="A188" s="1">
        <v>32964</v>
      </c>
      <c r="B188" s="24">
        <v>81.311000000000007</v>
      </c>
      <c r="C188" s="25">
        <f t="shared" si="2"/>
        <v>0.81311000000000011</v>
      </c>
    </row>
    <row r="189" spans="1:3">
      <c r="A189" s="1">
        <v>33055</v>
      </c>
      <c r="B189" s="24">
        <v>82.031000000000006</v>
      </c>
      <c r="C189" s="25">
        <f t="shared" si="2"/>
        <v>0.82031000000000009</v>
      </c>
    </row>
    <row r="190" spans="1:3">
      <c r="A190" s="1">
        <v>33147</v>
      </c>
      <c r="B190" s="24">
        <v>82.646000000000001</v>
      </c>
      <c r="C190" s="25">
        <f t="shared" si="2"/>
        <v>0.82645999999999997</v>
      </c>
    </row>
    <row r="191" spans="1:3">
      <c r="A191" s="1">
        <v>33239</v>
      </c>
      <c r="B191" s="24">
        <v>83.626000000000005</v>
      </c>
      <c r="C191" s="25">
        <f t="shared" si="2"/>
        <v>0.83626</v>
      </c>
    </row>
    <row r="192" spans="1:3">
      <c r="A192" s="1">
        <v>33329</v>
      </c>
      <c r="B192" s="24">
        <v>84.165000000000006</v>
      </c>
      <c r="C192" s="25">
        <f t="shared" si="2"/>
        <v>0.84165000000000001</v>
      </c>
    </row>
    <row r="193" spans="1:3">
      <c r="A193" s="1">
        <v>33420</v>
      </c>
      <c r="B193" s="24">
        <v>84.762</v>
      </c>
      <c r="C193" s="25">
        <f t="shared" si="2"/>
        <v>0.84762000000000004</v>
      </c>
    </row>
    <row r="194" spans="1:3">
      <c r="A194" s="1">
        <v>33512</v>
      </c>
      <c r="B194" s="24">
        <v>85.206000000000003</v>
      </c>
      <c r="C194" s="25">
        <f t="shared" si="2"/>
        <v>0.85206000000000004</v>
      </c>
    </row>
    <row r="195" spans="1:3">
      <c r="A195" s="1">
        <v>33604</v>
      </c>
      <c r="B195" s="24">
        <v>85.721000000000004</v>
      </c>
      <c r="C195" s="25">
        <f t="shared" si="2"/>
        <v>0.85721000000000003</v>
      </c>
    </row>
    <row r="196" spans="1:3">
      <c r="A196" s="1">
        <v>33695</v>
      </c>
      <c r="B196" s="24">
        <v>86.19</v>
      </c>
      <c r="C196" s="25">
        <f t="shared" si="2"/>
        <v>0.8619</v>
      </c>
    </row>
    <row r="197" spans="1:3">
      <c r="A197" s="1">
        <v>33786</v>
      </c>
      <c r="B197" s="24">
        <v>86.58</v>
      </c>
      <c r="C197" s="25">
        <f t="shared" si="2"/>
        <v>0.86580000000000001</v>
      </c>
    </row>
    <row r="198" spans="1:3">
      <c r="A198" s="1">
        <v>33878</v>
      </c>
      <c r="B198" s="24">
        <v>87.028999999999996</v>
      </c>
      <c r="C198" s="25">
        <f t="shared" si="2"/>
        <v>0.87029000000000001</v>
      </c>
    </row>
    <row r="199" spans="1:3">
      <c r="A199" s="1">
        <v>33970</v>
      </c>
      <c r="B199" s="24">
        <v>87.706999999999994</v>
      </c>
      <c r="C199" s="25">
        <f t="shared" si="2"/>
        <v>0.87706999999999991</v>
      </c>
    </row>
    <row r="200" spans="1:3">
      <c r="A200" s="1">
        <v>34060</v>
      </c>
      <c r="B200" s="24">
        <v>88.19</v>
      </c>
      <c r="C200" s="25">
        <f t="shared" si="2"/>
        <v>0.88190000000000002</v>
      </c>
    </row>
    <row r="201" spans="1:3">
      <c r="A201" s="1">
        <v>34151</v>
      </c>
      <c r="B201" s="24">
        <v>88.57</v>
      </c>
      <c r="C201" s="25">
        <f t="shared" si="2"/>
        <v>0.88569999999999993</v>
      </c>
    </row>
    <row r="202" spans="1:3">
      <c r="A202" s="1">
        <v>34243</v>
      </c>
      <c r="B202" s="24">
        <v>89.037999999999997</v>
      </c>
      <c r="C202" s="25">
        <f t="shared" si="2"/>
        <v>0.89037999999999995</v>
      </c>
    </row>
    <row r="203" spans="1:3">
      <c r="A203" s="1">
        <v>34335</v>
      </c>
      <c r="B203" s="24">
        <v>89.578000000000003</v>
      </c>
      <c r="C203" s="25">
        <f t="shared" si="2"/>
        <v>0.89578000000000002</v>
      </c>
    </row>
    <row r="204" spans="1:3">
      <c r="A204" s="1">
        <v>34425</v>
      </c>
      <c r="B204" s="24">
        <v>89.953999999999994</v>
      </c>
      <c r="C204" s="25">
        <f t="shared" si="2"/>
        <v>0.8995399999999999</v>
      </c>
    </row>
    <row r="205" spans="1:3">
      <c r="A205" s="1">
        <v>34516</v>
      </c>
      <c r="B205" s="24">
        <v>90.53</v>
      </c>
      <c r="C205" s="25">
        <f t="shared" si="2"/>
        <v>0.90529999999999999</v>
      </c>
    </row>
    <row r="206" spans="1:3">
      <c r="A206" s="1">
        <v>34608</v>
      </c>
      <c r="B206" s="24">
        <v>90.951999999999998</v>
      </c>
      <c r="C206" s="25">
        <f t="shared" si="2"/>
        <v>0.90952</v>
      </c>
    </row>
    <row r="207" spans="1:3">
      <c r="A207" s="1">
        <v>34700</v>
      </c>
      <c r="B207" s="24">
        <v>91.53</v>
      </c>
      <c r="C207" s="25">
        <f t="shared" si="2"/>
        <v>0.9153</v>
      </c>
    </row>
    <row r="208" spans="1:3">
      <c r="A208" s="1">
        <v>34790</v>
      </c>
      <c r="B208" s="24">
        <v>91.858999999999995</v>
      </c>
      <c r="C208" s="25">
        <f t="shared" ref="C208:C261" si="3">B208/100</f>
        <v>0.91858999999999991</v>
      </c>
    </row>
    <row r="209" spans="1:3">
      <c r="A209" s="1">
        <v>34881</v>
      </c>
      <c r="B209" s="24">
        <v>92.289000000000001</v>
      </c>
      <c r="C209" s="25">
        <f t="shared" si="3"/>
        <v>0.92288999999999999</v>
      </c>
    </row>
    <row r="210" spans="1:3">
      <c r="A210" s="1">
        <v>34973</v>
      </c>
      <c r="B210" s="24">
        <v>92.733000000000004</v>
      </c>
      <c r="C210" s="25">
        <f t="shared" si="3"/>
        <v>0.92732999999999999</v>
      </c>
    </row>
    <row r="211" spans="1:3">
      <c r="A211" s="1">
        <v>35065</v>
      </c>
      <c r="B211" s="24">
        <v>93.328000000000003</v>
      </c>
      <c r="C211" s="25">
        <f t="shared" si="3"/>
        <v>0.93328</v>
      </c>
    </row>
    <row r="212" spans="1:3">
      <c r="A212" s="1">
        <v>35156</v>
      </c>
      <c r="B212" s="24">
        <v>93.659000000000006</v>
      </c>
      <c r="C212" s="25">
        <f t="shared" si="3"/>
        <v>0.93659000000000003</v>
      </c>
    </row>
    <row r="213" spans="1:3">
      <c r="A213" s="1">
        <v>35247</v>
      </c>
      <c r="B213" s="24">
        <v>93.950999999999993</v>
      </c>
      <c r="C213" s="25">
        <f t="shared" si="3"/>
        <v>0.93950999999999996</v>
      </c>
    </row>
    <row r="214" spans="1:3">
      <c r="A214" s="1">
        <v>35339</v>
      </c>
      <c r="B214" s="24">
        <v>94.45</v>
      </c>
      <c r="C214" s="25">
        <f t="shared" si="3"/>
        <v>0.94450000000000001</v>
      </c>
    </row>
    <row r="215" spans="1:3">
      <c r="A215" s="1">
        <v>35431</v>
      </c>
      <c r="B215" s="24">
        <v>95.054000000000002</v>
      </c>
      <c r="C215" s="25">
        <f t="shared" si="3"/>
        <v>0.95054000000000005</v>
      </c>
    </row>
    <row r="216" spans="1:3">
      <c r="A216" s="1">
        <v>35521</v>
      </c>
      <c r="B216" s="24">
        <v>95.206000000000003</v>
      </c>
      <c r="C216" s="25">
        <f t="shared" si="3"/>
        <v>0.95206000000000002</v>
      </c>
    </row>
    <row r="217" spans="1:3">
      <c r="A217" s="1">
        <v>35612</v>
      </c>
      <c r="B217" s="24">
        <v>95.534000000000006</v>
      </c>
      <c r="C217" s="25">
        <f t="shared" si="3"/>
        <v>0.95534000000000008</v>
      </c>
    </row>
    <row r="218" spans="1:3">
      <c r="A218" s="1">
        <v>35704</v>
      </c>
      <c r="B218" s="24">
        <v>95.846000000000004</v>
      </c>
      <c r="C218" s="25">
        <f t="shared" si="3"/>
        <v>0.95846000000000009</v>
      </c>
    </row>
    <row r="219" spans="1:3">
      <c r="A219" s="1">
        <v>35796</v>
      </c>
      <c r="B219" s="24">
        <v>96.088999999999999</v>
      </c>
      <c r="C219" s="25">
        <f t="shared" si="3"/>
        <v>0.96089000000000002</v>
      </c>
    </row>
    <row r="220" spans="1:3">
      <c r="A220" s="1">
        <v>35886</v>
      </c>
      <c r="B220" s="24">
        <v>96.248999999999995</v>
      </c>
      <c r="C220" s="25">
        <f t="shared" si="3"/>
        <v>0.96248999999999996</v>
      </c>
    </row>
    <row r="221" spans="1:3">
      <c r="A221" s="1">
        <v>35977</v>
      </c>
      <c r="B221" s="24">
        <v>96.6</v>
      </c>
      <c r="C221" s="25">
        <f t="shared" si="3"/>
        <v>0.96599999999999997</v>
      </c>
    </row>
    <row r="222" spans="1:3">
      <c r="A222" s="1">
        <v>36069</v>
      </c>
      <c r="B222" s="24">
        <v>96.933999999999997</v>
      </c>
      <c r="C222" s="25">
        <f t="shared" si="3"/>
        <v>0.96933999999999998</v>
      </c>
    </row>
    <row r="223" spans="1:3">
      <c r="A223" s="1">
        <v>36161</v>
      </c>
      <c r="B223" s="24">
        <v>97.328000000000003</v>
      </c>
      <c r="C223" s="25">
        <f t="shared" si="3"/>
        <v>0.97328000000000003</v>
      </c>
    </row>
    <row r="224" spans="1:3">
      <c r="A224" s="1">
        <v>36251</v>
      </c>
      <c r="B224" s="24">
        <v>97.674000000000007</v>
      </c>
      <c r="C224" s="25">
        <f t="shared" si="3"/>
        <v>0.97674000000000005</v>
      </c>
    </row>
    <row r="225" spans="1:3">
      <c r="A225" s="1">
        <v>36342</v>
      </c>
      <c r="B225" s="24">
        <v>98.013000000000005</v>
      </c>
      <c r="C225" s="25">
        <f t="shared" si="3"/>
        <v>0.98013000000000006</v>
      </c>
    </row>
    <row r="226" spans="1:3">
      <c r="A226" s="1">
        <v>36434</v>
      </c>
      <c r="B226" s="24">
        <v>98.432000000000002</v>
      </c>
      <c r="C226" s="25">
        <f t="shared" si="3"/>
        <v>0.98431999999999997</v>
      </c>
    </row>
    <row r="227" spans="1:3">
      <c r="A227" s="1">
        <v>36526</v>
      </c>
      <c r="B227" s="24">
        <v>99.316999999999993</v>
      </c>
      <c r="C227" s="25">
        <f t="shared" si="3"/>
        <v>0.99316999999999989</v>
      </c>
    </row>
    <row r="228" spans="1:3">
      <c r="A228" s="1">
        <v>36617</v>
      </c>
      <c r="B228" s="24">
        <v>99.745000000000005</v>
      </c>
      <c r="C228" s="25">
        <f t="shared" si="3"/>
        <v>0.99745000000000006</v>
      </c>
    </row>
    <row r="229" spans="1:3">
      <c r="A229" s="1">
        <v>36708</v>
      </c>
      <c r="B229" s="24">
        <v>100.259</v>
      </c>
      <c r="C229" s="25">
        <f t="shared" si="3"/>
        <v>1.0025900000000001</v>
      </c>
    </row>
    <row r="230" spans="1:3">
      <c r="A230" s="1">
        <v>36800</v>
      </c>
      <c r="B230" s="24">
        <v>100.666</v>
      </c>
      <c r="C230" s="25">
        <f t="shared" si="3"/>
        <v>1.0066599999999999</v>
      </c>
    </row>
    <row r="231" spans="1:3">
      <c r="A231" s="1">
        <v>36892</v>
      </c>
      <c r="B231" s="24">
        <v>101.47799999999999</v>
      </c>
      <c r="C231" s="25">
        <f t="shared" si="3"/>
        <v>1.01478</v>
      </c>
    </row>
    <row r="232" spans="1:3">
      <c r="A232" s="1">
        <v>36982</v>
      </c>
      <c r="B232" s="24">
        <v>102.252</v>
      </c>
      <c r="C232" s="25">
        <f t="shared" si="3"/>
        <v>1.0225199999999999</v>
      </c>
    </row>
    <row r="233" spans="1:3">
      <c r="A233" s="1">
        <v>37073</v>
      </c>
      <c r="B233" s="24">
        <v>102.675</v>
      </c>
      <c r="C233" s="25">
        <f t="shared" si="3"/>
        <v>1.0267500000000001</v>
      </c>
    </row>
    <row r="234" spans="1:3">
      <c r="A234" s="1">
        <v>37165</v>
      </c>
      <c r="B234" s="24">
        <v>103.191</v>
      </c>
      <c r="C234" s="25">
        <f t="shared" si="3"/>
        <v>1.0319100000000001</v>
      </c>
    </row>
    <row r="235" spans="1:3">
      <c r="A235" s="1">
        <v>37257</v>
      </c>
      <c r="B235" s="24">
        <v>103.568</v>
      </c>
      <c r="C235" s="25">
        <f t="shared" si="3"/>
        <v>1.0356799999999999</v>
      </c>
    </row>
    <row r="236" spans="1:3">
      <c r="A236" s="1">
        <v>37347</v>
      </c>
      <c r="B236" s="24">
        <v>103.938</v>
      </c>
      <c r="C236" s="25">
        <f t="shared" si="3"/>
        <v>1.03938</v>
      </c>
    </row>
    <row r="237" spans="1:3">
      <c r="A237" s="1">
        <v>37438</v>
      </c>
      <c r="B237" s="24">
        <v>104.328</v>
      </c>
      <c r="C237" s="25">
        <f t="shared" si="3"/>
        <v>1.04328</v>
      </c>
    </row>
    <row r="238" spans="1:3">
      <c r="A238" s="1">
        <v>37530</v>
      </c>
      <c r="B238" s="24">
        <v>104.907</v>
      </c>
      <c r="C238" s="25">
        <f t="shared" si="3"/>
        <v>1.0490699999999999</v>
      </c>
    </row>
    <row r="239" spans="1:3">
      <c r="A239" s="1">
        <v>37622</v>
      </c>
      <c r="B239" s="24">
        <v>105.724</v>
      </c>
      <c r="C239" s="25">
        <f t="shared" si="3"/>
        <v>1.05724</v>
      </c>
    </row>
    <row r="240" spans="1:3">
      <c r="A240" s="1">
        <v>37712</v>
      </c>
      <c r="B240" s="24">
        <v>106.062</v>
      </c>
      <c r="C240" s="25">
        <f t="shared" si="3"/>
        <v>1.0606199999999999</v>
      </c>
    </row>
    <row r="241" spans="1:3">
      <c r="A241" s="1">
        <v>37803</v>
      </c>
      <c r="B241" s="24">
        <v>106.611</v>
      </c>
      <c r="C241" s="25">
        <f t="shared" si="3"/>
        <v>1.0661100000000001</v>
      </c>
    </row>
    <row r="242" spans="1:3">
      <c r="A242" s="1">
        <v>37895</v>
      </c>
      <c r="B242" s="24">
        <v>107.19</v>
      </c>
      <c r="C242" s="25">
        <f t="shared" si="3"/>
        <v>1.0719000000000001</v>
      </c>
    </row>
    <row r="243" spans="1:3">
      <c r="A243" s="1">
        <v>37987</v>
      </c>
      <c r="B243" s="24">
        <v>108.175</v>
      </c>
      <c r="C243" s="25">
        <f t="shared" si="3"/>
        <v>1.08175</v>
      </c>
    </row>
    <row r="244" spans="1:3">
      <c r="A244" s="1">
        <v>38078</v>
      </c>
      <c r="B244" s="24">
        <v>109.178</v>
      </c>
      <c r="C244" s="25">
        <f t="shared" si="3"/>
        <v>1.09178</v>
      </c>
    </row>
    <row r="245" spans="1:3">
      <c r="A245" s="1">
        <v>38169</v>
      </c>
      <c r="B245" s="24">
        <v>109.79300000000001</v>
      </c>
      <c r="C245" s="25">
        <f t="shared" si="3"/>
        <v>1.0979300000000001</v>
      </c>
    </row>
    <row r="246" spans="1:3">
      <c r="A246" s="1">
        <v>38261</v>
      </c>
      <c r="B246" s="24">
        <v>110.67100000000001</v>
      </c>
      <c r="C246" s="25">
        <f t="shared" si="3"/>
        <v>1.1067100000000001</v>
      </c>
    </row>
    <row r="247" spans="1:3">
      <c r="A247" s="1">
        <v>38353</v>
      </c>
      <c r="B247" s="24">
        <v>111.765</v>
      </c>
      <c r="C247" s="25">
        <f t="shared" si="3"/>
        <v>1.11765</v>
      </c>
    </row>
    <row r="248" spans="1:3">
      <c r="A248" s="1">
        <v>38443</v>
      </c>
      <c r="B248" s="24">
        <v>112.346</v>
      </c>
      <c r="C248" s="25">
        <f t="shared" si="3"/>
        <v>1.1234600000000001</v>
      </c>
    </row>
    <row r="249" spans="1:3">
      <c r="A249" s="1">
        <v>38534</v>
      </c>
      <c r="B249" s="24">
        <v>113.468</v>
      </c>
      <c r="C249" s="25">
        <f t="shared" si="3"/>
        <v>1.1346800000000001</v>
      </c>
    </row>
    <row r="250" spans="1:3">
      <c r="A250" s="1">
        <v>38626</v>
      </c>
      <c r="B250" s="24">
        <v>114.52500000000001</v>
      </c>
      <c r="C250" s="25">
        <f t="shared" si="3"/>
        <v>1.1452500000000001</v>
      </c>
    </row>
    <row r="251" spans="1:3">
      <c r="A251" s="1">
        <v>38718</v>
      </c>
      <c r="B251" s="24">
        <v>115.533</v>
      </c>
      <c r="C251" s="25">
        <f t="shared" si="3"/>
        <v>1.15533</v>
      </c>
    </row>
    <row r="252" spans="1:3">
      <c r="A252" s="1">
        <v>38808</v>
      </c>
      <c r="B252" s="24">
        <v>116.31699999999999</v>
      </c>
      <c r="C252" s="25">
        <f t="shared" si="3"/>
        <v>1.16317</v>
      </c>
    </row>
    <row r="253" spans="1:3">
      <c r="A253" s="1">
        <v>38899</v>
      </c>
      <c r="B253" s="24">
        <v>117.107</v>
      </c>
      <c r="C253" s="25">
        <f t="shared" si="3"/>
        <v>1.1710700000000001</v>
      </c>
    </row>
    <row r="254" spans="1:3">
      <c r="A254" s="1">
        <v>38991</v>
      </c>
      <c r="B254" s="24">
        <v>117.732</v>
      </c>
      <c r="C254" s="25">
        <f t="shared" si="3"/>
        <v>1.1773199999999999</v>
      </c>
    </row>
    <row r="255" spans="1:3">
      <c r="A255" s="1">
        <v>39083</v>
      </c>
      <c r="B255" s="24">
        <v>118.956</v>
      </c>
      <c r="C255" s="25">
        <f t="shared" si="3"/>
        <v>1.18956</v>
      </c>
    </row>
    <row r="256" spans="1:3">
      <c r="A256" s="1">
        <v>39173</v>
      </c>
      <c r="B256" s="24">
        <v>119.547</v>
      </c>
      <c r="C256" s="25">
        <f t="shared" si="3"/>
        <v>1.19547</v>
      </c>
    </row>
    <row r="257" spans="1:3">
      <c r="A257" s="23">
        <v>39264</v>
      </c>
      <c r="B257" s="24">
        <v>119.997</v>
      </c>
      <c r="C257" s="25">
        <f t="shared" si="3"/>
        <v>1.19997</v>
      </c>
    </row>
    <row r="258" spans="1:3">
      <c r="A258" s="23">
        <v>39356</v>
      </c>
      <c r="B258" s="24">
        <v>120.74299999999999</v>
      </c>
      <c r="C258" s="25">
        <f t="shared" si="3"/>
        <v>1.20743</v>
      </c>
    </row>
    <row r="259" spans="1:3">
      <c r="A259" s="23">
        <v>39448</v>
      </c>
      <c r="B259" s="24">
        <v>121.508</v>
      </c>
      <c r="C259" s="25">
        <f t="shared" si="3"/>
        <v>1.2150799999999999</v>
      </c>
    </row>
    <row r="260" spans="1:3">
      <c r="A260" s="23">
        <v>39539</v>
      </c>
      <c r="B260" s="24">
        <v>121.89</v>
      </c>
      <c r="C260" s="25">
        <f t="shared" si="3"/>
        <v>1.2189000000000001</v>
      </c>
    </row>
    <row r="261" spans="1:3">
      <c r="A261" s="23">
        <v>39630</v>
      </c>
      <c r="B261" s="24">
        <v>123.056</v>
      </c>
      <c r="C261" s="25">
        <f t="shared" si="3"/>
        <v>1.2305599999999999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README</vt:lpstr>
      <vt:lpstr>Monthly</vt:lpstr>
      <vt:lpstr>Quarterly</vt:lpstr>
      <vt:lpstr>DATA</vt:lpstr>
      <vt:lpstr>capacityutilization</vt:lpstr>
      <vt:lpstr>priceofinvestment</vt:lpstr>
      <vt:lpstr>consumption</vt:lpstr>
      <vt:lpstr>gdpdeflator</vt:lpstr>
      <vt:lpstr>CY_chart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Kellogg</dc:creator>
  <cp:lastModifiedBy> </cp:lastModifiedBy>
  <dcterms:created xsi:type="dcterms:W3CDTF">2007-07-30T22:20:23Z</dcterms:created>
  <dcterms:modified xsi:type="dcterms:W3CDTF">2009-08-27T23:34:14Z</dcterms:modified>
</cp:coreProperties>
</file>