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22FD9B30-C24F-47F0-A76B-4822AAC4675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frame" sheetId="3" r:id="rId1"/>
    <sheet name="series" sheetId="1" r:id="rId2"/>
    <sheet name="raw" sheetId="2" r:id="rId3"/>
  </sheets>
  <definedNames>
    <definedName name="data" localSheetId="2">raw!$A$1:$B$61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34" i="2" l="1"/>
  <c r="V134" i="2"/>
  <c r="U134" i="2"/>
  <c r="T134" i="2"/>
  <c r="S134" i="2"/>
  <c r="R134" i="2"/>
  <c r="Q134" i="2"/>
  <c r="P134" i="2"/>
  <c r="O134" i="2"/>
  <c r="N134" i="2"/>
  <c r="M134" i="2"/>
  <c r="L134" i="2"/>
  <c r="K134" i="2" l="1"/>
  <c r="K133" i="2"/>
  <c r="W133" i="2"/>
  <c r="V133" i="2"/>
  <c r="U133" i="2"/>
  <c r="T133" i="2"/>
  <c r="S133" i="2"/>
  <c r="R133" i="2"/>
  <c r="Q133" i="2"/>
  <c r="P133" i="2"/>
  <c r="O133" i="2"/>
  <c r="N133" i="2"/>
  <c r="L133" i="2"/>
  <c r="M133" i="2"/>
  <c r="K132" i="2" l="1"/>
  <c r="W132" i="2"/>
  <c r="V132" i="2"/>
  <c r="U132" i="2"/>
  <c r="T132" i="2"/>
  <c r="S132" i="2"/>
  <c r="R132" i="2"/>
  <c r="Q132" i="2"/>
  <c r="P132" i="2"/>
  <c r="O132" i="2"/>
  <c r="N132" i="2"/>
  <c r="M132" i="2"/>
  <c r="L13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L54" i="2"/>
  <c r="M54" i="2"/>
  <c r="N54" i="2"/>
  <c r="O54" i="2"/>
  <c r="K54" i="2" s="1"/>
  <c r="I55" i="2"/>
  <c r="I56" i="2"/>
  <c r="I57" i="2"/>
  <c r="I58" i="2"/>
  <c r="I59" i="2"/>
  <c r="I60" i="2"/>
  <c r="I61" i="2"/>
  <c r="I62" i="2"/>
  <c r="L62" i="2"/>
  <c r="M62" i="2"/>
  <c r="N62" i="2"/>
  <c r="P62" i="2"/>
  <c r="Q62" i="2"/>
  <c r="R62" i="2"/>
  <c r="I63" i="2"/>
  <c r="I64" i="2"/>
  <c r="I65" i="2"/>
  <c r="I66" i="2"/>
  <c r="I67" i="2"/>
  <c r="I68" i="2"/>
  <c r="I69" i="2"/>
  <c r="L72" i="2"/>
  <c r="M72" i="2"/>
  <c r="N72" i="2"/>
  <c r="P72" i="2"/>
  <c r="Q72" i="2"/>
  <c r="L74" i="2"/>
  <c r="M74" i="2"/>
  <c r="N74" i="2"/>
  <c r="P74" i="2"/>
  <c r="Q74" i="2"/>
  <c r="L76" i="2"/>
  <c r="M76" i="2"/>
  <c r="N76" i="2"/>
  <c r="P76" i="2"/>
  <c r="Q76" i="2"/>
  <c r="L78" i="2"/>
  <c r="M78" i="2"/>
  <c r="N78" i="2"/>
  <c r="P78" i="2"/>
  <c r="K78" i="2" s="1"/>
  <c r="Q78" i="2"/>
  <c r="M80" i="2"/>
  <c r="N80" i="2"/>
  <c r="P80" i="2"/>
  <c r="Q80" i="2"/>
  <c r="L82" i="2"/>
  <c r="M82" i="2"/>
  <c r="N82" i="2"/>
  <c r="P82" i="2"/>
  <c r="Q82" i="2"/>
  <c r="L84" i="2"/>
  <c r="M84" i="2"/>
  <c r="N84" i="2"/>
  <c r="P84" i="2"/>
  <c r="Q84" i="2"/>
  <c r="R84" i="2"/>
  <c r="L86" i="2"/>
  <c r="M86" i="2"/>
  <c r="N86" i="2"/>
  <c r="P86" i="2"/>
  <c r="Q86" i="2"/>
  <c r="R86" i="2"/>
  <c r="L88" i="2"/>
  <c r="M88" i="2"/>
  <c r="N88" i="2"/>
  <c r="P88" i="2"/>
  <c r="Q88" i="2"/>
  <c r="R88" i="2"/>
  <c r="L90" i="2"/>
  <c r="M90" i="2"/>
  <c r="N90" i="2"/>
  <c r="K90" i="2" s="1"/>
  <c r="P90" i="2"/>
  <c r="Q90" i="2"/>
  <c r="R90" i="2"/>
  <c r="L92" i="2"/>
  <c r="M92" i="2"/>
  <c r="N92" i="2"/>
  <c r="P92" i="2"/>
  <c r="Q92" i="2"/>
  <c r="R92" i="2"/>
  <c r="L94" i="2"/>
  <c r="M94" i="2"/>
  <c r="N94" i="2"/>
  <c r="O94" i="2"/>
  <c r="P94" i="2"/>
  <c r="Q94" i="2"/>
  <c r="R94" i="2"/>
  <c r="M96" i="2"/>
  <c r="N96" i="2"/>
  <c r="O96" i="2"/>
  <c r="P96" i="2"/>
  <c r="Q96" i="2"/>
  <c r="R96" i="2"/>
  <c r="S96" i="2"/>
  <c r="K98" i="2"/>
  <c r="L98" i="2"/>
  <c r="M98" i="2"/>
  <c r="N98" i="2"/>
  <c r="O98" i="2"/>
  <c r="P98" i="2"/>
  <c r="Q98" i="2"/>
  <c r="R98" i="2"/>
  <c r="S98" i="2"/>
  <c r="L100" i="2"/>
  <c r="M100" i="2"/>
  <c r="N100" i="2"/>
  <c r="O100" i="2"/>
  <c r="P100" i="2"/>
  <c r="Q100" i="2"/>
  <c r="R100" i="2"/>
  <c r="S100" i="2"/>
  <c r="L102" i="2"/>
  <c r="M102" i="2"/>
  <c r="N102" i="2"/>
  <c r="K102" i="2" s="1"/>
  <c r="O102" i="2"/>
  <c r="P102" i="2"/>
  <c r="Q102" i="2"/>
  <c r="R102" i="2"/>
  <c r="S102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L106" i="2"/>
  <c r="M106" i="2"/>
  <c r="N106" i="2"/>
  <c r="K106" i="2" s="1"/>
  <c r="O106" i="2"/>
  <c r="P106" i="2"/>
  <c r="Q106" i="2"/>
  <c r="R106" i="2"/>
  <c r="S106" i="2"/>
  <c r="T106" i="2"/>
  <c r="U106" i="2"/>
  <c r="V106" i="2"/>
  <c r="W106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L112" i="2"/>
  <c r="M112" i="2"/>
  <c r="N112" i="2"/>
  <c r="O112" i="2"/>
  <c r="P112" i="2"/>
  <c r="Q112" i="2"/>
  <c r="R112" i="2"/>
  <c r="S112" i="2"/>
  <c r="T112" i="2"/>
  <c r="U112" i="2"/>
  <c r="V112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L120" i="2"/>
  <c r="M120" i="2"/>
  <c r="N120" i="2"/>
  <c r="K120" i="2" s="1"/>
  <c r="O120" i="2"/>
  <c r="P120" i="2"/>
  <c r="Q120" i="2"/>
  <c r="R120" i="2"/>
  <c r="S120" i="2"/>
  <c r="T120" i="2"/>
  <c r="U120" i="2"/>
  <c r="V120" i="2"/>
  <c r="L121" i="2"/>
  <c r="M121" i="2"/>
  <c r="N121" i="2"/>
  <c r="K121" i="2" s="1"/>
  <c r="O121" i="2"/>
  <c r="P121" i="2"/>
  <c r="Q121" i="2"/>
  <c r="R121" i="2"/>
  <c r="S121" i="2"/>
  <c r="T121" i="2"/>
  <c r="U121" i="2"/>
  <c r="V121" i="2"/>
  <c r="W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L125" i="2"/>
  <c r="M125" i="2"/>
  <c r="N125" i="2"/>
  <c r="O125" i="2"/>
  <c r="P125" i="2"/>
  <c r="Q125" i="2"/>
  <c r="R125" i="2"/>
  <c r="S125" i="2"/>
  <c r="T125" i="2"/>
  <c r="U125" i="2"/>
  <c r="V125" i="2"/>
  <c r="L126" i="2"/>
  <c r="M126" i="2"/>
  <c r="N126" i="2"/>
  <c r="O126" i="2"/>
  <c r="P126" i="2"/>
  <c r="Q126" i="2"/>
  <c r="R126" i="2"/>
  <c r="S126" i="2"/>
  <c r="T126" i="2"/>
  <c r="U126" i="2"/>
  <c r="V126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L128" i="2"/>
  <c r="M128" i="2"/>
  <c r="N128" i="2"/>
  <c r="O128" i="2"/>
  <c r="P128" i="2"/>
  <c r="Q128" i="2"/>
  <c r="R128" i="2"/>
  <c r="S128" i="2"/>
  <c r="T128" i="2"/>
  <c r="U128" i="2"/>
  <c r="V128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K125" i="2" l="1"/>
  <c r="K116" i="2"/>
  <c r="K108" i="2"/>
  <c r="K92" i="2"/>
  <c r="K88" i="2"/>
  <c r="K112" i="2"/>
  <c r="K122" i="2"/>
  <c r="K110" i="2"/>
  <c r="K84" i="2"/>
  <c r="K74" i="2"/>
  <c r="K131" i="2"/>
  <c r="K127" i="2"/>
  <c r="K130" i="2"/>
  <c r="K129" i="2"/>
  <c r="K104" i="2"/>
  <c r="K94" i="2"/>
  <c r="K86" i="2"/>
  <c r="K80" i="2"/>
  <c r="K62" i="2"/>
  <c r="K124" i="2"/>
  <c r="K119" i="2"/>
  <c r="K118" i="2"/>
  <c r="K114" i="2"/>
  <c r="K109" i="2"/>
  <c r="K100" i="2"/>
  <c r="K76" i="2"/>
  <c r="K126" i="2"/>
  <c r="K96" i="2"/>
  <c r="K128" i="2"/>
  <c r="K123" i="2"/>
  <c r="K82" i="2"/>
  <c r="K72" i="2"/>
</calcChain>
</file>

<file path=xl/sharedStrings.xml><?xml version="1.0" encoding="utf-8"?>
<sst xmlns="http://schemas.openxmlformats.org/spreadsheetml/2006/main" count="470" uniqueCount="355">
  <si>
    <t>BLT_US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</si>
  <si>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</si>
  <si>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</si>
  <si>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</si>
  <si>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</si>
  <si>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</si>
  <si>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</si>
  <si>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</si>
  <si>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</si>
  <si>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</si>
  <si>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</si>
  <si>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</si>
  <si>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</si>
  <si>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</si>
  <si>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</si>
  <si>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</si>
  <si>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</si>
  <si>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</si>
  <si>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</si>
  <si>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</si>
  <si>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</si>
  <si>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</si>
  <si>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</si>
  <si>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</si>
  <si>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</si>
  <si>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</si>
  <si>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</si>
  <si>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</si>
  <si>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</si>
  <si>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</si>
  <si>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</si>
  <si>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</si>
  <si>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</si>
  <si>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</si>
  <si>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</si>
  <si>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</si>
  <si>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</si>
  <si>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</si>
  <si>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</si>
  <si>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</si>
  <si>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</si>
  <si>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</si>
  <si>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</si>
  <si>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</si>
  <si>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</si>
  <si>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</si>
  <si>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</si>
  <si>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</si>
  <si>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</si>
  <si>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</si>
  <si>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</si>
  <si>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</si>
  <si>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</si>
  <si>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</si>
  <si>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</si>
  <si>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</si>
  <si>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</si>
  <si>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</si>
  <si>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</si>
  <si>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</si>
  <si>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</si>
  <si>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</si>
  <si>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</si>
  <si>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</si>
  <si>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</si>
  <si>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</si>
  <si>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</si>
  <si>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</si>
  <si>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</si>
  <si>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</si>
  <si>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</si>
  <si>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</si>
  <si>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</si>
  <si>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</si>
  <si>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</si>
  <si>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</si>
  <si>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</si>
  <si>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</si>
  <si>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</si>
  <si>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</si>
  <si>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</si>
  <si>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</si>
  <si>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</si>
  <si>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</si>
  <si>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</si>
  <si>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</si>
  <si>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</si>
  <si>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</si>
  <si>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</si>
  <si>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</si>
  <si>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</si>
  <si>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</si>
  <si>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</si>
  <si>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</si>
  <si>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</si>
  <si>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</si>
  <si>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</si>
  <si>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</si>
  <si>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</si>
  <si>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</si>
  <si>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</si>
  <si>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BLT_Usorig</t>
  </si>
  <si>
    <t>DRTSCILM</t>
  </si>
  <si>
    <t>DRTSCIS</t>
  </si>
  <si>
    <t>DRTSCREL</t>
  </si>
  <si>
    <t>DRTSPM</t>
  </si>
  <si>
    <t>DRTSNT</t>
  </si>
  <si>
    <t>DRTSSP</t>
  </si>
  <si>
    <t>Mean</t>
  </si>
  <si>
    <t>1A</t>
  </si>
  <si>
    <t>1B</t>
  </si>
  <si>
    <t>11</t>
  </si>
  <si>
    <t>11A</t>
  </si>
  <si>
    <t>11B</t>
  </si>
  <si>
    <t>11C</t>
  </si>
  <si>
    <t>10A</t>
  </si>
  <si>
    <t>10B</t>
  </si>
  <si>
    <t>10C</t>
  </si>
  <si>
    <t>13A</t>
  </si>
  <si>
    <t>13B</t>
  </si>
  <si>
    <t>13C</t>
  </si>
  <si>
    <t>14A</t>
  </si>
  <si>
    <t>14B</t>
  </si>
  <si>
    <t>14C</t>
  </si>
  <si>
    <t>12A</t>
  </si>
  <si>
    <t>12B</t>
  </si>
  <si>
    <t>12C</t>
  </si>
  <si>
    <t>15A</t>
  </si>
  <si>
    <t>15B</t>
  </si>
  <si>
    <t>15C</t>
  </si>
  <si>
    <t>18A</t>
  </si>
  <si>
    <t>18B</t>
  </si>
  <si>
    <t>18C</t>
  </si>
  <si>
    <t>16A</t>
  </si>
  <si>
    <t>16B</t>
  </si>
  <si>
    <t>16C</t>
  </si>
  <si>
    <t>B</t>
  </si>
  <si>
    <t>C</t>
  </si>
  <si>
    <t>D</t>
  </si>
  <si>
    <t>E</t>
  </si>
  <si>
    <t>F</t>
  </si>
  <si>
    <t>G</t>
  </si>
  <si>
    <t>19A</t>
  </si>
  <si>
    <t>24A</t>
  </si>
  <si>
    <t>2019Q1</t>
  </si>
  <si>
    <t>2019Q2</t>
  </si>
  <si>
    <t>2019Q3</t>
  </si>
  <si>
    <t>2019Q4</t>
  </si>
  <si>
    <t>2020Q1</t>
  </si>
  <si>
    <t>2020Q2</t>
  </si>
  <si>
    <t>BLT_19970210</t>
  </si>
  <si>
    <t>BLT_19970523</t>
  </si>
  <si>
    <t>BLT_19970822</t>
  </si>
  <si>
    <t>BLT_19971117</t>
  </si>
  <si>
    <t>BLT_19980209</t>
  </si>
  <si>
    <t>BLT_19980526</t>
  </si>
  <si>
    <t>BLT_19980821</t>
  </si>
  <si>
    <t>BLT_19981001</t>
  </si>
  <si>
    <t>BLT_19990208</t>
  </si>
  <si>
    <t>BLT_19990521</t>
  </si>
  <si>
    <t>BLT_19990830</t>
  </si>
  <si>
    <t>BLT_19991122</t>
  </si>
  <si>
    <t>BLT_20000208</t>
  </si>
  <si>
    <t>BLT_20000519</t>
  </si>
  <si>
    <t>BLT_20000825</t>
  </si>
  <si>
    <t>BLT_20001117</t>
  </si>
  <si>
    <t>BLT_20010205</t>
  </si>
  <si>
    <t>BLT_20010517</t>
  </si>
  <si>
    <t>BLT_20010824</t>
  </si>
  <si>
    <t>BLT_20011113</t>
  </si>
  <si>
    <t>BLT_20020204</t>
  </si>
  <si>
    <t>BLT_20020510</t>
  </si>
  <si>
    <t>BLT_20020819</t>
  </si>
  <si>
    <t>BLT_20021112</t>
  </si>
  <si>
    <t>BLT_20030131</t>
  </si>
  <si>
    <t>BLT_20030509</t>
  </si>
  <si>
    <t>BLT_20030815</t>
  </si>
  <si>
    <t>BLT_20031103</t>
  </si>
  <si>
    <t>BLT_20040203</t>
  </si>
  <si>
    <t>BLT_20040507</t>
  </si>
  <si>
    <t>BLT_20040816</t>
  </si>
  <si>
    <t>BLT_20041115</t>
  </si>
  <si>
    <t>BLT_20050207</t>
  </si>
  <si>
    <t>BLT_20050509</t>
  </si>
  <si>
    <t>BLT_20050815</t>
  </si>
  <si>
    <t>BLT_20051107</t>
  </si>
  <si>
    <t>BLT_20060208</t>
  </si>
  <si>
    <t>BLT_20060515</t>
  </si>
  <si>
    <t>BLT_20060814</t>
  </si>
  <si>
    <t>BLT_20061030</t>
  </si>
  <si>
    <t>BLT_20070205</t>
  </si>
  <si>
    <t>BLT_20070517</t>
  </si>
  <si>
    <t>BLT_20070813</t>
  </si>
  <si>
    <t>BLT_20071105</t>
  </si>
  <si>
    <t>BLT_20080204</t>
  </si>
  <si>
    <t>BLT_20080505</t>
  </si>
  <si>
    <t>BLT_20080811</t>
  </si>
  <si>
    <t>BLT_20081103</t>
  </si>
  <si>
    <t>BLT_20090202</t>
  </si>
  <si>
    <t>BLT_20090504</t>
  </si>
  <si>
    <t>BLT_20090817</t>
  </si>
  <si>
    <t>BLT_20091109</t>
  </si>
  <si>
    <t>BLT_20100201</t>
  </si>
  <si>
    <t>BLT_20100503</t>
  </si>
  <si>
    <t>BLT_20100816</t>
  </si>
  <si>
    <t>BLT_20101108</t>
  </si>
  <si>
    <t>BLT_20110131</t>
  </si>
  <si>
    <t>BLT_20110502</t>
  </si>
  <si>
    <t>BLT_20110815</t>
  </si>
  <si>
    <t>BLT_20111107</t>
  </si>
  <si>
    <t>BLT_20120130</t>
  </si>
  <si>
    <t>BLT_20120430</t>
  </si>
  <si>
    <t>BLT_20120806</t>
  </si>
  <si>
    <t>BLT_20121031</t>
  </si>
  <si>
    <t>BLT_20130204</t>
  </si>
  <si>
    <t>BLT_20130506</t>
  </si>
  <si>
    <t>BLT_20130805</t>
  </si>
  <si>
    <t>BLT_20131104</t>
  </si>
  <si>
    <t>BLT_20140203</t>
  </si>
  <si>
    <t>BLT_20140505</t>
  </si>
  <si>
    <t>BLT_20140804</t>
  </si>
  <si>
    <t>BLT_20141103</t>
  </si>
  <si>
    <t>BLT_20150202</t>
  </si>
  <si>
    <t>BLT_20150504</t>
  </si>
  <si>
    <t>BLT_20150803</t>
  </si>
  <si>
    <t>BLT_20151102</t>
  </si>
  <si>
    <t>BLT_20160201</t>
  </si>
  <si>
    <t>BLT_20160502</t>
  </si>
  <si>
    <t>BLT_20160801</t>
  </si>
  <si>
    <t>BLT_20161107</t>
  </si>
  <si>
    <t>BLT_20170206</t>
  </si>
  <si>
    <t>BLT_20170508</t>
  </si>
  <si>
    <t>BLT_20170731</t>
  </si>
  <si>
    <t>BLT_20171106</t>
  </si>
  <si>
    <t>BLT_20180205</t>
  </si>
  <si>
    <t>BLT_20180508</t>
  </si>
  <si>
    <t>BLT_20180806</t>
  </si>
  <si>
    <t>BLT_20181113</t>
  </si>
  <si>
    <t>BLT_20190204</t>
  </si>
  <si>
    <t>BLT_20190506</t>
  </si>
  <si>
    <t>BLT_20190805</t>
  </si>
  <si>
    <t>BLT_20191104</t>
  </si>
  <si>
    <t>BLT_20200203</t>
  </si>
  <si>
    <t>BLT_20200504</t>
  </si>
  <si>
    <t>1/1/1994</t>
  </si>
  <si>
    <t>4/1/1994</t>
  </si>
  <si>
    <t>7/1/1994</t>
  </si>
  <si>
    <t>10/1/1994</t>
  </si>
  <si>
    <t>1/1/1995</t>
  </si>
  <si>
    <t>4/1/1995</t>
  </si>
  <si>
    <t>7/1/1995</t>
  </si>
  <si>
    <t>10/1/1995</t>
  </si>
  <si>
    <t>1/1/1996</t>
  </si>
  <si>
    <t>4/1/1996</t>
  </si>
  <si>
    <t>7/1/1996</t>
  </si>
  <si>
    <t>10/1/1996</t>
  </si>
  <si>
    <t>1/1/1997</t>
  </si>
  <si>
    <t>4/1/1997</t>
  </si>
  <si>
    <t>7/1/1997</t>
  </si>
  <si>
    <t>10/1/1997</t>
  </si>
  <si>
    <t>1/1/1998</t>
  </si>
  <si>
    <t>4/1/1998</t>
  </si>
  <si>
    <t>7/1/1998</t>
  </si>
  <si>
    <t>10/1/1998</t>
  </si>
  <si>
    <t>1/1/1999</t>
  </si>
  <si>
    <t>4/1/1999</t>
  </si>
  <si>
    <t>7/1/1999</t>
  </si>
  <si>
    <t>10/1/1999</t>
  </si>
  <si>
    <t>1/1/2000</t>
  </si>
  <si>
    <t>4/1/2000</t>
  </si>
  <si>
    <t>7/1/2000</t>
  </si>
  <si>
    <t>10/1/2000</t>
  </si>
  <si>
    <t>1/1/2001</t>
  </si>
  <si>
    <t>4/1/2001</t>
  </si>
  <si>
    <t>7/1/2001</t>
  </si>
  <si>
    <t>10/1/2001</t>
  </si>
  <si>
    <t>1/1/2002</t>
  </si>
  <si>
    <t>4/1/2002</t>
  </si>
  <si>
    <t>7/1/2002</t>
  </si>
  <si>
    <t>10/1/2002</t>
  </si>
  <si>
    <t>1/1/2003</t>
  </si>
  <si>
    <t>4/1/2003</t>
  </si>
  <si>
    <t>7/1/2003</t>
  </si>
  <si>
    <t>10/1/2003</t>
  </si>
  <si>
    <t>1/1/2004</t>
  </si>
  <si>
    <t>4/1/2004</t>
  </si>
  <si>
    <t>7/1/2004</t>
  </si>
  <si>
    <t>10/1/2004</t>
  </si>
  <si>
    <t>1/1/2005</t>
  </si>
  <si>
    <t>4/1/2005</t>
  </si>
  <si>
    <t>7/1/2005</t>
  </si>
  <si>
    <t>10/1/2005</t>
  </si>
  <si>
    <t>1/1/2006</t>
  </si>
  <si>
    <t>4/1/2006</t>
  </si>
  <si>
    <t>7/1/2006</t>
  </si>
  <si>
    <t>10/1/2006</t>
  </si>
  <si>
    <t>1/1/2007</t>
  </si>
  <si>
    <t>4/1/2007</t>
  </si>
  <si>
    <t>7/1/2007</t>
  </si>
  <si>
    <t>10/1/2007</t>
  </si>
  <si>
    <t>1/1/2008</t>
  </si>
  <si>
    <t>4/1/2008</t>
  </si>
  <si>
    <t>7/1/2008</t>
  </si>
  <si>
    <t>10/1/2008</t>
  </si>
  <si>
    <t>1/1/2009</t>
  </si>
  <si>
    <t>4/1/2009</t>
  </si>
  <si>
    <t>7/1/2009</t>
  </si>
  <si>
    <t>10/1/2009</t>
  </si>
  <si>
    <t>1/1/2010</t>
  </si>
  <si>
    <t>4/1/2010</t>
  </si>
  <si>
    <t>7/1/2010</t>
  </si>
  <si>
    <t>10/1/2010</t>
  </si>
  <si>
    <t>1/1/2011</t>
  </si>
  <si>
    <t>4/1/2011</t>
  </si>
  <si>
    <t>7/1/2011</t>
  </si>
  <si>
    <t>10/1/2011</t>
  </si>
  <si>
    <t>1/1/2012</t>
  </si>
  <si>
    <t>4/1/2012</t>
  </si>
  <si>
    <t>7/1/2012</t>
  </si>
  <si>
    <t>10/1/2012</t>
  </si>
  <si>
    <t>1/1/2013</t>
  </si>
  <si>
    <t>4/1/2013</t>
  </si>
  <si>
    <t>7/1/2013</t>
  </si>
  <si>
    <t>10/1/2013</t>
  </si>
  <si>
    <t>1/1/2014</t>
  </si>
  <si>
    <t>4/1/2014</t>
  </si>
  <si>
    <t>7/1/2014</t>
  </si>
  <si>
    <t>10/1/2014</t>
  </si>
  <si>
    <t>1/1/2015</t>
  </si>
  <si>
    <t>4/1/2015</t>
  </si>
  <si>
    <t>7/1/2015</t>
  </si>
  <si>
    <t>10/1/2015</t>
  </si>
  <si>
    <t>1/1/2016</t>
  </si>
  <si>
    <t>4/1/2016</t>
  </si>
  <si>
    <t>7/1/2016</t>
  </si>
  <si>
    <t>10/1/2016</t>
  </si>
  <si>
    <t>1/1/2017</t>
  </si>
  <si>
    <t>4/1/2017</t>
  </si>
  <si>
    <t>7/1/2017</t>
  </si>
  <si>
    <t>10/1/2017</t>
  </si>
  <si>
    <t>1/1/2018</t>
  </si>
  <si>
    <t>4/1/2018</t>
  </si>
  <si>
    <t>7/1/2018</t>
  </si>
  <si>
    <t>10/1/2018</t>
  </si>
  <si>
    <t>1/1/2019</t>
  </si>
  <si>
    <t>4/1/2019</t>
  </si>
  <si>
    <t>7/1/2019</t>
  </si>
  <si>
    <t>10/1/2019</t>
  </si>
  <si>
    <t>BLT_20150223</t>
  </si>
  <si>
    <t>2020Q3</t>
  </si>
  <si>
    <t>BLT_20200803</t>
  </si>
  <si>
    <t>2020Q4</t>
  </si>
  <si>
    <t>BLT_20201109</t>
  </si>
  <si>
    <t>2021Q1</t>
  </si>
  <si>
    <t>BLT_20210201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</si>
</sst>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Fill="1"/>
    <xf numFmtId="49" fontId="0" fillId="0" borderId="0" xfId="0" applyNumberFormat="1" applyFill="1" applyAlignment="1" applyProtection="1">
      <alignment horizontal="left"/>
      <protection locked="0"/>
    </xf>
    <xf numFmtId="49" fontId="3" fillId="0" borderId="0" xfId="0" applyNumberFormat="1" applyFont="1" applyFill="1"/>
    <xf numFmtId="0" fontId="0" fillId="0" borderId="0" xfId="0" applyFill="1"/>
    <xf numFmtId="164" fontId="0" fillId="0" borderId="0" xfId="0" applyNumberFormat="1" applyFill="1" applyProtection="1">
      <protection locked="0"/>
    </xf>
    <xf numFmtId="0" fontId="3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2" fontId="3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1" fillId="0" borderId="0" xfId="0" applyFont="1" applyFill="1"/>
    <xf numFmtId="164" fontId="3" fillId="0" borderId="0" xfId="0" applyNumberFormat="1" applyFont="1" applyFill="1"/>
    <xf numFmtId="14" fontId="0" fillId="0" borderId="0" xfId="0" applyNumberFormat="1"/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3D7-B6BD-4C15-B11E-1920BCD560E3}">
  <dimension ref="A1:CT110"/>
  <sheetViews>
    <sheetView tabSelected="1" topLeftCell="A73" workbookViewId="0">
      <selection activeCell="CS110" sqref="CS110"/>
    </sheetView>
  </sheetViews>
  <sheetFormatPr defaultRowHeight="15" x14ac:dyDescent="0.25"/>
  <cols>
    <col min="1" max="1" width="10.7109375" bestFit="1" customWidth="1"/>
    <col min="97" max="97" width="9.140625" style="20"/>
  </cols>
  <sheetData>
    <row r="1" spans="1:98" x14ac:dyDescent="0.25">
      <c r="B1" s="18" t="s">
        <v>150</v>
      </c>
      <c r="C1" s="18" t="s">
        <v>151</v>
      </c>
      <c r="D1" s="18" t="s">
        <v>152</v>
      </c>
      <c r="E1" s="18" t="s">
        <v>153</v>
      </c>
      <c r="F1" s="18" t="s">
        <v>154</v>
      </c>
      <c r="G1" s="18" t="s">
        <v>155</v>
      </c>
      <c r="H1" s="18" t="s">
        <v>156</v>
      </c>
      <c r="I1" s="18" t="s">
        <v>157</v>
      </c>
      <c r="J1" s="18" t="s">
        <v>158</v>
      </c>
      <c r="K1" s="18" t="s">
        <v>159</v>
      </c>
      <c r="L1" s="18" t="s">
        <v>160</v>
      </c>
      <c r="M1" s="18" t="s">
        <v>161</v>
      </c>
      <c r="N1" s="18" t="s">
        <v>162</v>
      </c>
      <c r="O1" s="18" t="s">
        <v>163</v>
      </c>
      <c r="P1" s="18" t="s">
        <v>164</v>
      </c>
      <c r="Q1" s="18" t="s">
        <v>165</v>
      </c>
      <c r="R1" s="18" t="s">
        <v>166</v>
      </c>
      <c r="S1" s="18" t="s">
        <v>167</v>
      </c>
      <c r="T1" s="18" t="s">
        <v>168</v>
      </c>
      <c r="U1" s="18" t="s">
        <v>169</v>
      </c>
      <c r="V1" s="18" t="s">
        <v>170</v>
      </c>
      <c r="W1" s="18" t="s">
        <v>171</v>
      </c>
      <c r="X1" s="18" t="s">
        <v>172</v>
      </c>
      <c r="Y1" s="18" t="s">
        <v>173</v>
      </c>
      <c r="Z1" s="18" t="s">
        <v>174</v>
      </c>
      <c r="AA1" s="18" t="s">
        <v>175</v>
      </c>
      <c r="AB1" s="18" t="s">
        <v>176</v>
      </c>
      <c r="AC1" s="18" t="s">
        <v>177</v>
      </c>
      <c r="AD1" s="18" t="s">
        <v>178</v>
      </c>
      <c r="AE1" s="18" t="s">
        <v>179</v>
      </c>
      <c r="AF1" s="18" t="s">
        <v>180</v>
      </c>
      <c r="AG1" s="18" t="s">
        <v>181</v>
      </c>
      <c r="AH1" s="18" t="s">
        <v>182</v>
      </c>
      <c r="AI1" s="18" t="s">
        <v>183</v>
      </c>
      <c r="AJ1" s="18" t="s">
        <v>184</v>
      </c>
      <c r="AK1" s="18" t="s">
        <v>185</v>
      </c>
      <c r="AL1" s="18" t="s">
        <v>186</v>
      </c>
      <c r="AM1" s="18" t="s">
        <v>187</v>
      </c>
      <c r="AN1" s="18" t="s">
        <v>188</v>
      </c>
      <c r="AO1" s="18" t="s">
        <v>189</v>
      </c>
      <c r="AP1" s="18" t="s">
        <v>190</v>
      </c>
      <c r="AQ1" s="18" t="s">
        <v>191</v>
      </c>
      <c r="AR1" s="18" t="s">
        <v>192</v>
      </c>
      <c r="AS1" s="18" t="s">
        <v>193</v>
      </c>
      <c r="AT1" s="18" t="s">
        <v>194</v>
      </c>
      <c r="AU1" s="18" t="s">
        <v>195</v>
      </c>
      <c r="AV1" s="18" t="s">
        <v>196</v>
      </c>
      <c r="AW1" s="18" t="s">
        <v>197</v>
      </c>
      <c r="AX1" s="18" t="s">
        <v>198</v>
      </c>
      <c r="AY1" s="18" t="s">
        <v>199</v>
      </c>
      <c r="AZ1" s="18" t="s">
        <v>200</v>
      </c>
      <c r="BA1" s="18" t="s">
        <v>201</v>
      </c>
      <c r="BB1" s="18" t="s">
        <v>202</v>
      </c>
      <c r="BC1" s="18" t="s">
        <v>203</v>
      </c>
      <c r="BD1" s="18" t="s">
        <v>204</v>
      </c>
      <c r="BE1" s="18" t="s">
        <v>205</v>
      </c>
      <c r="BF1" s="18" t="s">
        <v>206</v>
      </c>
      <c r="BG1" s="18" t="s">
        <v>207</v>
      </c>
      <c r="BH1" s="18" t="s">
        <v>208</v>
      </c>
      <c r="BI1" s="18" t="s">
        <v>209</v>
      </c>
      <c r="BJ1" s="18" t="s">
        <v>210</v>
      </c>
      <c r="BK1" s="18" t="s">
        <v>211</v>
      </c>
      <c r="BL1" s="18" t="s">
        <v>212</v>
      </c>
      <c r="BM1" s="18" t="s">
        <v>213</v>
      </c>
      <c r="BN1" s="18" t="s">
        <v>214</v>
      </c>
      <c r="BO1" s="18" t="s">
        <v>215</v>
      </c>
      <c r="BP1" s="18" t="s">
        <v>216</v>
      </c>
      <c r="BQ1" s="18" t="s">
        <v>217</v>
      </c>
      <c r="BR1" s="18" t="s">
        <v>218</v>
      </c>
      <c r="BS1" s="18" t="s">
        <v>219</v>
      </c>
      <c r="BT1" s="18" t="s">
        <v>220</v>
      </c>
      <c r="BU1" s="18" t="s">
        <v>221</v>
      </c>
      <c r="BV1" s="18" t="s">
        <v>222</v>
      </c>
      <c r="BW1" s="18" t="s">
        <v>223</v>
      </c>
      <c r="BX1" s="18" t="s">
        <v>224</v>
      </c>
      <c r="BY1" s="18" t="s">
        <v>225</v>
      </c>
      <c r="BZ1" s="18" t="s">
        <v>226</v>
      </c>
      <c r="CA1" s="18" t="s">
        <v>227</v>
      </c>
      <c r="CB1" s="18" t="s">
        <v>228</v>
      </c>
      <c r="CC1" s="18" t="s">
        <v>229</v>
      </c>
      <c r="CD1" s="18" t="s">
        <v>230</v>
      </c>
      <c r="CE1" s="18" t="s">
        <v>231</v>
      </c>
      <c r="CF1" s="18" t="s">
        <v>232</v>
      </c>
      <c r="CG1" s="18" t="s">
        <v>233</v>
      </c>
      <c r="CH1" s="18" t="s">
        <v>234</v>
      </c>
      <c r="CI1" s="18" t="s">
        <v>235</v>
      </c>
      <c r="CJ1" s="18" t="s">
        <v>236</v>
      </c>
      <c r="CK1" s="18" t="s">
        <v>237</v>
      </c>
      <c r="CL1" s="18" t="s">
        <v>238</v>
      </c>
      <c r="CM1" s="18" t="s">
        <v>239</v>
      </c>
      <c r="CN1" s="18" t="s">
        <v>240</v>
      </c>
      <c r="CO1" s="18" t="s">
        <v>241</v>
      </c>
      <c r="CP1" s="18" t="s">
        <v>242</v>
      </c>
      <c r="CQ1" s="18" t="s">
        <v>243</v>
      </c>
      <c r="CR1" s="18" t="s">
        <v>350</v>
      </c>
      <c r="CS1" s="18" t="s">
        <v>352</v>
      </c>
      <c r="CT1" s="18" t="s">
        <v>354</v>
      </c>
    </row>
    <row r="2" spans="1:98" x14ac:dyDescent="0.25">
      <c r="A2" s="19" t="s">
        <v>244</v>
      </c>
      <c r="B2">
        <v>-8.8699999999999992</v>
      </c>
      <c r="C2">
        <v>-8.8699999999999992</v>
      </c>
      <c r="D2">
        <v>-8.8699999999999992</v>
      </c>
      <c r="E2">
        <v>-8.8699999999999992</v>
      </c>
      <c r="F2">
        <v>-8.8699999999999992</v>
      </c>
      <c r="G2">
        <v>-8.8699999999999992</v>
      </c>
      <c r="H2">
        <v>-8.8699999999999992</v>
      </c>
      <c r="I2">
        <v>-8.8699999999999992</v>
      </c>
      <c r="J2">
        <v>-8.8699999999999992</v>
      </c>
      <c r="K2">
        <v>-8.8699999999999992</v>
      </c>
      <c r="L2">
        <v>-8.8699999999999992</v>
      </c>
      <c r="M2">
        <v>-8.8699999999999992</v>
      </c>
      <c r="N2">
        <v>-8.8699999999999992</v>
      </c>
      <c r="O2">
        <v>-8.8699999999999992</v>
      </c>
      <c r="P2">
        <v>-8.8699999999999992</v>
      </c>
      <c r="Q2">
        <v>-8.8699999999999992</v>
      </c>
      <c r="R2">
        <v>-8.8699999999999992</v>
      </c>
      <c r="S2">
        <v>-8.8699999999999992</v>
      </c>
      <c r="T2">
        <v>-8.8699999999999992</v>
      </c>
      <c r="U2">
        <v>-8.8699999999999992</v>
      </c>
      <c r="V2">
        <v>-8.8699999999999992</v>
      </c>
      <c r="W2">
        <v>-8.8699999999999992</v>
      </c>
      <c r="X2">
        <v>-8.8699999999999992</v>
      </c>
      <c r="Y2">
        <v>-8.8699999999999992</v>
      </c>
      <c r="Z2">
        <v>-8.8699999999999992</v>
      </c>
      <c r="AA2">
        <v>-8.8699999999999992</v>
      </c>
      <c r="AB2">
        <v>-8.8699999999999992</v>
      </c>
      <c r="AC2">
        <v>-8.8699999999999992</v>
      </c>
      <c r="AD2">
        <v>-8.8699999999999992</v>
      </c>
      <c r="AE2">
        <v>-8.8699999999999992</v>
      </c>
      <c r="AF2">
        <v>-8.8699999999999992</v>
      </c>
      <c r="AG2">
        <v>-8.8699999999999992</v>
      </c>
      <c r="AH2">
        <v>-8.8699999999999992</v>
      </c>
      <c r="AI2">
        <v>-8.8699999999999992</v>
      </c>
      <c r="AJ2">
        <v>-8.8699999999999992</v>
      </c>
      <c r="AK2">
        <v>-8.8699999999999992</v>
      </c>
      <c r="AL2">
        <v>-8.8699999999999992</v>
      </c>
      <c r="AM2">
        <v>-8.8699999999999992</v>
      </c>
      <c r="AN2">
        <v>-8.8699999999999992</v>
      </c>
      <c r="AO2">
        <v>-8.8699999999999992</v>
      </c>
      <c r="AP2">
        <v>-8.8699999999999992</v>
      </c>
      <c r="AQ2">
        <v>-8.8699999999999992</v>
      </c>
      <c r="AR2">
        <v>-8.8699999999999992</v>
      </c>
      <c r="AS2">
        <v>-8.8699999999999992</v>
      </c>
      <c r="AT2">
        <v>-8.8699999999999992</v>
      </c>
      <c r="AU2">
        <v>-8.8699999999999992</v>
      </c>
      <c r="AV2">
        <v>-8.8699999999999992</v>
      </c>
      <c r="AW2">
        <v>-8.8699999999999992</v>
      </c>
      <c r="AX2">
        <v>-8.8699999999999992</v>
      </c>
      <c r="AY2">
        <v>-8.8699999999999992</v>
      </c>
      <c r="AZ2">
        <v>-8.8699999999999992</v>
      </c>
      <c r="BA2">
        <v>-8.8699999999999992</v>
      </c>
      <c r="BB2">
        <v>-8.8699999999999992</v>
      </c>
      <c r="BC2">
        <v>-8.8699999999999992</v>
      </c>
      <c r="BD2">
        <v>-8.8699999999999992</v>
      </c>
      <c r="BE2">
        <v>-8.8699999999999992</v>
      </c>
      <c r="BF2">
        <v>-8.8699999999999992</v>
      </c>
      <c r="BG2">
        <v>-8.8699999999999992</v>
      </c>
      <c r="BH2">
        <v>-8.8699999999999992</v>
      </c>
      <c r="BI2">
        <v>-8.8699999999999992</v>
      </c>
      <c r="BJ2">
        <v>-8.8699999999999992</v>
      </c>
      <c r="BK2">
        <v>-8.8699999999999992</v>
      </c>
      <c r="BL2">
        <v>-8.8699999999999992</v>
      </c>
      <c r="BM2">
        <v>-8.8699999999999992</v>
      </c>
      <c r="BN2">
        <v>-8.8699999999999992</v>
      </c>
      <c r="BO2">
        <v>-8.8699999999999992</v>
      </c>
      <c r="BP2">
        <v>-8.8699999999999992</v>
      </c>
      <c r="BQ2">
        <v>-8.8699999999999992</v>
      </c>
      <c r="BR2">
        <v>-8.8699999999999992</v>
      </c>
      <c r="BS2">
        <v>-8.8699999999999992</v>
      </c>
      <c r="BT2">
        <v>-8.8699999999999992</v>
      </c>
      <c r="BU2">
        <v>-8.8699999999999992</v>
      </c>
      <c r="BV2">
        <v>-8.8699999999999992</v>
      </c>
      <c r="BW2">
        <v>-8.8699999999999992</v>
      </c>
      <c r="BX2">
        <v>-8.8699999999999992</v>
      </c>
      <c r="BY2">
        <v>-8.8699999999999992</v>
      </c>
      <c r="BZ2">
        <v>-8.8699999999999992</v>
      </c>
      <c r="CA2">
        <v>-8.8699999999999992</v>
      </c>
      <c r="CB2">
        <v>-8.8699999999999992</v>
      </c>
      <c r="CC2">
        <v>-8.8699999999999992</v>
      </c>
      <c r="CD2">
        <v>-8.8699999999999992</v>
      </c>
      <c r="CE2">
        <v>-8.8699999999999992</v>
      </c>
      <c r="CF2">
        <v>-8.8699999999999992</v>
      </c>
      <c r="CG2">
        <v>-8.8699999999999992</v>
      </c>
      <c r="CH2">
        <v>-8.8699999999999992</v>
      </c>
      <c r="CI2">
        <v>-8.8699999999999992</v>
      </c>
      <c r="CJ2">
        <v>-8.8699999999999992</v>
      </c>
      <c r="CK2">
        <v>-8.8699999999999992</v>
      </c>
      <c r="CL2">
        <v>-8.8699999999999992</v>
      </c>
      <c r="CM2">
        <v>-8.8699999999999992</v>
      </c>
      <c r="CN2">
        <v>-8.8699999999999992</v>
      </c>
      <c r="CO2">
        <v>-8.8699999999999992</v>
      </c>
      <c r="CP2">
        <v>-8.8699999999999992</v>
      </c>
      <c r="CQ2">
        <v>-8.8699999999999992</v>
      </c>
      <c r="CR2">
        <v>-8.8699999999999992</v>
      </c>
      <c r="CS2">
        <v>-8.8699999999999992</v>
      </c>
      <c r="CT2">
        <v>-8.8699999999999992</v>
      </c>
    </row>
    <row r="3" spans="1:98" x14ac:dyDescent="0.25">
      <c r="A3" s="19" t="s">
        <v>245</v>
      </c>
      <c r="B3">
        <v>-8.8324999999999996</v>
      </c>
      <c r="C3">
        <v>-8.8324999999999996</v>
      </c>
      <c r="D3">
        <v>-8.8324999999999996</v>
      </c>
      <c r="E3">
        <v>-8.8324999999999996</v>
      </c>
      <c r="F3">
        <v>-8.8324999999999996</v>
      </c>
      <c r="G3">
        <v>-8.8324999999999996</v>
      </c>
      <c r="H3">
        <v>-8.8324999999999996</v>
      </c>
      <c r="I3">
        <v>-8.8324999999999996</v>
      </c>
      <c r="J3">
        <v>-8.8324999999999996</v>
      </c>
      <c r="K3">
        <v>-8.8324999999999996</v>
      </c>
      <c r="L3">
        <v>-8.8324999999999996</v>
      </c>
      <c r="M3">
        <v>-8.8324999999999996</v>
      </c>
      <c r="N3">
        <v>-8.8324999999999996</v>
      </c>
      <c r="O3">
        <v>-8.8324999999999996</v>
      </c>
      <c r="P3">
        <v>-8.8324999999999996</v>
      </c>
      <c r="Q3">
        <v>-8.8324999999999996</v>
      </c>
      <c r="R3">
        <v>-8.8324999999999996</v>
      </c>
      <c r="S3">
        <v>-8.8324999999999996</v>
      </c>
      <c r="T3">
        <v>-8.8324999999999996</v>
      </c>
      <c r="U3">
        <v>-8.8324999999999996</v>
      </c>
      <c r="V3">
        <v>-8.8324999999999996</v>
      </c>
      <c r="W3">
        <v>-8.8324999999999996</v>
      </c>
      <c r="X3">
        <v>-8.8324999999999996</v>
      </c>
      <c r="Y3">
        <v>-8.8324999999999996</v>
      </c>
      <c r="Z3">
        <v>-8.8324999999999996</v>
      </c>
      <c r="AA3">
        <v>-8.8324999999999996</v>
      </c>
      <c r="AB3">
        <v>-8.8324999999999996</v>
      </c>
      <c r="AC3">
        <v>-8.8324999999999996</v>
      </c>
      <c r="AD3">
        <v>-8.8324999999999996</v>
      </c>
      <c r="AE3">
        <v>-8.8324999999999996</v>
      </c>
      <c r="AF3">
        <v>-8.8324999999999996</v>
      </c>
      <c r="AG3">
        <v>-8.8324999999999996</v>
      </c>
      <c r="AH3">
        <v>-8.8324999999999996</v>
      </c>
      <c r="AI3">
        <v>-8.8324999999999996</v>
      </c>
      <c r="AJ3">
        <v>-8.8324999999999996</v>
      </c>
      <c r="AK3">
        <v>-8.8324999999999996</v>
      </c>
      <c r="AL3">
        <v>-8.8324999999999996</v>
      </c>
      <c r="AM3">
        <v>-8.8324999999999996</v>
      </c>
      <c r="AN3">
        <v>-8.8324999999999996</v>
      </c>
      <c r="AO3">
        <v>-8.8324999999999996</v>
      </c>
      <c r="AP3">
        <v>-8.8324999999999996</v>
      </c>
      <c r="AQ3">
        <v>-8.8324999999999996</v>
      </c>
      <c r="AR3">
        <v>-8.8324999999999996</v>
      </c>
      <c r="AS3">
        <v>-8.8324999999999996</v>
      </c>
      <c r="AT3">
        <v>-8.8324999999999996</v>
      </c>
      <c r="AU3">
        <v>-8.8324999999999996</v>
      </c>
      <c r="AV3">
        <v>-8.8324999999999996</v>
      </c>
      <c r="AW3">
        <v>-8.8324999999999996</v>
      </c>
      <c r="AX3">
        <v>-8.8324999999999996</v>
      </c>
      <c r="AY3">
        <v>-8.8324999999999996</v>
      </c>
      <c r="AZ3">
        <v>-8.8324999999999996</v>
      </c>
      <c r="BA3">
        <v>-8.8324999999999996</v>
      </c>
      <c r="BB3">
        <v>-8.8324999999999996</v>
      </c>
      <c r="BC3">
        <v>-8.8324999999999996</v>
      </c>
      <c r="BD3">
        <v>-8.8324999999999996</v>
      </c>
      <c r="BE3">
        <v>-8.8324999999999996</v>
      </c>
      <c r="BF3">
        <v>-8.8324999999999996</v>
      </c>
      <c r="BG3">
        <v>-8.8324999999999996</v>
      </c>
      <c r="BH3">
        <v>-8.8324999999999996</v>
      </c>
      <c r="BI3">
        <v>-8.8324999999999996</v>
      </c>
      <c r="BJ3">
        <v>-8.8324999999999996</v>
      </c>
      <c r="BK3">
        <v>-8.8324999999999996</v>
      </c>
      <c r="BL3">
        <v>-8.8324999999999996</v>
      </c>
      <c r="BM3">
        <v>-8.8324999999999996</v>
      </c>
      <c r="BN3">
        <v>-8.8324999999999996</v>
      </c>
      <c r="BO3">
        <v>-8.8324999999999996</v>
      </c>
      <c r="BP3">
        <v>-8.8324999999999996</v>
      </c>
      <c r="BQ3">
        <v>-8.8324999999999996</v>
      </c>
      <c r="BR3">
        <v>-8.8324999999999996</v>
      </c>
      <c r="BS3">
        <v>-8.8324999999999996</v>
      </c>
      <c r="BT3">
        <v>-8.8324999999999996</v>
      </c>
      <c r="BU3">
        <v>-8.8324999999999996</v>
      </c>
      <c r="BV3">
        <v>-8.8324999999999996</v>
      </c>
      <c r="BW3">
        <v>-8.8324999999999996</v>
      </c>
      <c r="BX3">
        <v>-8.8324999999999996</v>
      </c>
      <c r="BY3">
        <v>-8.8324999999999996</v>
      </c>
      <c r="BZ3">
        <v>-8.8324999999999996</v>
      </c>
      <c r="CA3">
        <v>-8.8324999999999996</v>
      </c>
      <c r="CB3">
        <v>-8.8324999999999996</v>
      </c>
      <c r="CC3">
        <v>-8.8324999999999996</v>
      </c>
      <c r="CD3">
        <v>-8.8324999999999996</v>
      </c>
      <c r="CE3">
        <v>-8.8324999999999996</v>
      </c>
      <c r="CF3">
        <v>-8.8324999999999996</v>
      </c>
      <c r="CG3">
        <v>-8.8324999999999996</v>
      </c>
      <c r="CH3">
        <v>-8.8324999999999996</v>
      </c>
      <c r="CI3">
        <v>-8.8324999999999996</v>
      </c>
      <c r="CJ3">
        <v>-8.8324999999999996</v>
      </c>
      <c r="CK3">
        <v>-8.8324999999999996</v>
      </c>
      <c r="CL3">
        <v>-8.8324999999999996</v>
      </c>
      <c r="CM3">
        <v>-8.8324999999999996</v>
      </c>
      <c r="CN3">
        <v>-8.8324999999999996</v>
      </c>
      <c r="CO3">
        <v>-8.8324999999999996</v>
      </c>
      <c r="CP3">
        <v>-8.8324999999999996</v>
      </c>
      <c r="CQ3">
        <v>-8.8324999999999996</v>
      </c>
      <c r="CR3">
        <v>-8.8324999999999996</v>
      </c>
      <c r="CS3">
        <v>-8.8324999999999996</v>
      </c>
      <c r="CT3">
        <v>-8.8324999999999996</v>
      </c>
    </row>
    <row r="4" spans="1:98" x14ac:dyDescent="0.25">
      <c r="A4" s="19" t="s">
        <v>246</v>
      </c>
      <c r="B4">
        <v>-5.6375000000000002</v>
      </c>
      <c r="C4">
        <v>-5.6375000000000002</v>
      </c>
      <c r="D4">
        <v>-5.6375000000000002</v>
      </c>
      <c r="E4">
        <v>-5.6375000000000002</v>
      </c>
      <c r="F4">
        <v>-5.6375000000000002</v>
      </c>
      <c r="G4">
        <v>-5.6375000000000002</v>
      </c>
      <c r="H4">
        <v>-5.6375000000000002</v>
      </c>
      <c r="I4">
        <v>-5.6375000000000002</v>
      </c>
      <c r="J4">
        <v>-5.6375000000000002</v>
      </c>
      <c r="K4">
        <v>-5.6375000000000002</v>
      </c>
      <c r="L4">
        <v>-5.6375000000000002</v>
      </c>
      <c r="M4">
        <v>-5.6375000000000002</v>
      </c>
      <c r="N4">
        <v>-5.6375000000000002</v>
      </c>
      <c r="O4">
        <v>-5.6375000000000002</v>
      </c>
      <c r="P4">
        <v>-5.6375000000000002</v>
      </c>
      <c r="Q4">
        <v>-5.6375000000000002</v>
      </c>
      <c r="R4">
        <v>-5.6375000000000002</v>
      </c>
      <c r="S4">
        <v>-5.6375000000000002</v>
      </c>
      <c r="T4">
        <v>-5.6375000000000002</v>
      </c>
      <c r="U4">
        <v>-5.6375000000000002</v>
      </c>
      <c r="V4">
        <v>-5.6375000000000002</v>
      </c>
      <c r="W4">
        <v>-5.6375000000000002</v>
      </c>
      <c r="X4">
        <v>-5.6375000000000002</v>
      </c>
      <c r="Y4">
        <v>-5.6375000000000002</v>
      </c>
      <c r="Z4">
        <v>-5.6375000000000002</v>
      </c>
      <c r="AA4">
        <v>-5.6375000000000002</v>
      </c>
      <c r="AB4">
        <v>-5.6375000000000002</v>
      </c>
      <c r="AC4">
        <v>-5.6375000000000002</v>
      </c>
      <c r="AD4">
        <v>-5.6375000000000002</v>
      </c>
      <c r="AE4">
        <v>-5.6375000000000002</v>
      </c>
      <c r="AF4">
        <v>-5.6375000000000002</v>
      </c>
      <c r="AG4">
        <v>-5.6375000000000002</v>
      </c>
      <c r="AH4">
        <v>-5.6375000000000002</v>
      </c>
      <c r="AI4">
        <v>-5.6375000000000002</v>
      </c>
      <c r="AJ4">
        <v>-5.6375000000000002</v>
      </c>
      <c r="AK4">
        <v>-5.6375000000000002</v>
      </c>
      <c r="AL4">
        <v>-5.6375000000000002</v>
      </c>
      <c r="AM4">
        <v>-5.6375000000000002</v>
      </c>
      <c r="AN4">
        <v>-5.6375000000000002</v>
      </c>
      <c r="AO4">
        <v>-5.6375000000000002</v>
      </c>
      <c r="AP4">
        <v>-5.6375000000000002</v>
      </c>
      <c r="AQ4">
        <v>-5.6375000000000002</v>
      </c>
      <c r="AR4">
        <v>-5.6375000000000002</v>
      </c>
      <c r="AS4">
        <v>-5.6375000000000002</v>
      </c>
      <c r="AT4">
        <v>-5.6375000000000002</v>
      </c>
      <c r="AU4">
        <v>-5.6375000000000002</v>
      </c>
      <c r="AV4">
        <v>-5.6375000000000002</v>
      </c>
      <c r="AW4">
        <v>-5.6375000000000002</v>
      </c>
      <c r="AX4">
        <v>-5.6375000000000002</v>
      </c>
      <c r="AY4">
        <v>-5.6375000000000002</v>
      </c>
      <c r="AZ4">
        <v>-5.6375000000000002</v>
      </c>
      <c r="BA4">
        <v>-5.6375000000000002</v>
      </c>
      <c r="BB4">
        <v>-5.6375000000000002</v>
      </c>
      <c r="BC4">
        <v>-5.6375000000000002</v>
      </c>
      <c r="BD4">
        <v>-5.6375000000000002</v>
      </c>
      <c r="BE4">
        <v>-5.6375000000000002</v>
      </c>
      <c r="BF4">
        <v>-5.6375000000000002</v>
      </c>
      <c r="BG4">
        <v>-5.6375000000000002</v>
      </c>
      <c r="BH4">
        <v>-5.6375000000000002</v>
      </c>
      <c r="BI4">
        <v>-5.6375000000000002</v>
      </c>
      <c r="BJ4">
        <v>-5.6375000000000002</v>
      </c>
      <c r="BK4">
        <v>-5.6375000000000002</v>
      </c>
      <c r="BL4">
        <v>-5.6375000000000002</v>
      </c>
      <c r="BM4">
        <v>-5.6375000000000002</v>
      </c>
      <c r="BN4">
        <v>-5.6375000000000002</v>
      </c>
      <c r="BO4">
        <v>-5.6375000000000002</v>
      </c>
      <c r="BP4">
        <v>-5.6375000000000002</v>
      </c>
      <c r="BQ4">
        <v>-5.6375000000000002</v>
      </c>
      <c r="BR4">
        <v>-5.6375000000000002</v>
      </c>
      <c r="BS4">
        <v>-5.6375000000000002</v>
      </c>
      <c r="BT4">
        <v>-5.6375000000000002</v>
      </c>
      <c r="BU4">
        <v>-5.6375000000000002</v>
      </c>
      <c r="BV4">
        <v>-5.6375000000000002</v>
      </c>
      <c r="BW4">
        <v>-5.6375000000000002</v>
      </c>
      <c r="BX4">
        <v>-5.6375000000000002</v>
      </c>
      <c r="BY4">
        <v>-5.6375000000000002</v>
      </c>
      <c r="BZ4">
        <v>-5.6375000000000002</v>
      </c>
      <c r="CA4">
        <v>-5.6375000000000002</v>
      </c>
      <c r="CB4">
        <v>-5.6375000000000002</v>
      </c>
      <c r="CC4">
        <v>-5.6375000000000002</v>
      </c>
      <c r="CD4">
        <v>-5.6375000000000002</v>
      </c>
      <c r="CE4">
        <v>-5.6375000000000002</v>
      </c>
      <c r="CF4">
        <v>-5.6375000000000002</v>
      </c>
      <c r="CG4">
        <v>-5.6375000000000002</v>
      </c>
      <c r="CH4">
        <v>-5.6375000000000002</v>
      </c>
      <c r="CI4">
        <v>-5.6375000000000002</v>
      </c>
      <c r="CJ4">
        <v>-5.6375000000000002</v>
      </c>
      <c r="CK4">
        <v>-5.6375000000000002</v>
      </c>
      <c r="CL4">
        <v>-5.6375000000000002</v>
      </c>
      <c r="CM4">
        <v>-5.6375000000000002</v>
      </c>
      <c r="CN4">
        <v>-5.6375000000000002</v>
      </c>
      <c r="CO4">
        <v>-5.6375000000000002</v>
      </c>
      <c r="CP4">
        <v>-5.6375000000000002</v>
      </c>
      <c r="CQ4">
        <v>-5.6375000000000002</v>
      </c>
      <c r="CR4">
        <v>-5.6375000000000002</v>
      </c>
      <c r="CS4">
        <v>-5.6375000000000002</v>
      </c>
      <c r="CT4">
        <v>-5.6375000000000002</v>
      </c>
    </row>
    <row r="5" spans="1:98" x14ac:dyDescent="0.25">
      <c r="A5" s="19" t="s">
        <v>247</v>
      </c>
      <c r="B5">
        <v>-10.862500000000001</v>
      </c>
      <c r="C5">
        <v>-10.862500000000001</v>
      </c>
      <c r="D5">
        <v>-10.862500000000001</v>
      </c>
      <c r="E5">
        <v>-10.862500000000001</v>
      </c>
      <c r="F5">
        <v>-10.862500000000001</v>
      </c>
      <c r="G5">
        <v>-10.862500000000001</v>
      </c>
      <c r="H5">
        <v>-10.862500000000001</v>
      </c>
      <c r="I5">
        <v>-10.862500000000001</v>
      </c>
      <c r="J5">
        <v>-10.862500000000001</v>
      </c>
      <c r="K5">
        <v>-10.862500000000001</v>
      </c>
      <c r="L5">
        <v>-10.862500000000001</v>
      </c>
      <c r="M5">
        <v>-10.862500000000001</v>
      </c>
      <c r="N5">
        <v>-10.862500000000001</v>
      </c>
      <c r="O5">
        <v>-10.862500000000001</v>
      </c>
      <c r="P5">
        <v>-10.862500000000001</v>
      </c>
      <c r="Q5">
        <v>-10.862500000000001</v>
      </c>
      <c r="R5">
        <v>-10.862500000000001</v>
      </c>
      <c r="S5">
        <v>-10.862500000000001</v>
      </c>
      <c r="T5">
        <v>-10.862500000000001</v>
      </c>
      <c r="U5">
        <v>-10.862500000000001</v>
      </c>
      <c r="V5">
        <v>-10.862500000000001</v>
      </c>
      <c r="W5">
        <v>-10.862500000000001</v>
      </c>
      <c r="X5">
        <v>-10.862500000000001</v>
      </c>
      <c r="Y5">
        <v>-10.862500000000001</v>
      </c>
      <c r="Z5">
        <v>-10.862500000000001</v>
      </c>
      <c r="AA5">
        <v>-10.862500000000001</v>
      </c>
      <c r="AB5">
        <v>-10.862500000000001</v>
      </c>
      <c r="AC5">
        <v>-10.862500000000001</v>
      </c>
      <c r="AD5">
        <v>-10.862500000000001</v>
      </c>
      <c r="AE5">
        <v>-10.862500000000001</v>
      </c>
      <c r="AF5">
        <v>-10.862500000000001</v>
      </c>
      <c r="AG5">
        <v>-10.862500000000001</v>
      </c>
      <c r="AH5">
        <v>-10.862500000000001</v>
      </c>
      <c r="AI5">
        <v>-10.862500000000001</v>
      </c>
      <c r="AJ5">
        <v>-10.862500000000001</v>
      </c>
      <c r="AK5">
        <v>-10.862500000000001</v>
      </c>
      <c r="AL5">
        <v>-10.862500000000001</v>
      </c>
      <c r="AM5">
        <v>-10.862500000000001</v>
      </c>
      <c r="AN5">
        <v>-10.862500000000001</v>
      </c>
      <c r="AO5">
        <v>-10.862500000000001</v>
      </c>
      <c r="AP5">
        <v>-10.862500000000001</v>
      </c>
      <c r="AQ5">
        <v>-10.862500000000001</v>
      </c>
      <c r="AR5">
        <v>-10.862500000000001</v>
      </c>
      <c r="AS5">
        <v>-10.862500000000001</v>
      </c>
      <c r="AT5">
        <v>-10.862500000000001</v>
      </c>
      <c r="AU5">
        <v>-10.862500000000001</v>
      </c>
      <c r="AV5">
        <v>-10.862500000000001</v>
      </c>
      <c r="AW5">
        <v>-10.862500000000001</v>
      </c>
      <c r="AX5">
        <v>-10.862500000000001</v>
      </c>
      <c r="AY5">
        <v>-10.862500000000001</v>
      </c>
      <c r="AZ5">
        <v>-10.862500000000001</v>
      </c>
      <c r="BA5">
        <v>-10.862500000000001</v>
      </c>
      <c r="BB5">
        <v>-10.862500000000001</v>
      </c>
      <c r="BC5">
        <v>-10.862500000000001</v>
      </c>
      <c r="BD5">
        <v>-10.862500000000001</v>
      </c>
      <c r="BE5">
        <v>-10.862500000000001</v>
      </c>
      <c r="BF5">
        <v>-10.862500000000001</v>
      </c>
      <c r="BG5">
        <v>-10.862500000000001</v>
      </c>
      <c r="BH5">
        <v>-10.862500000000001</v>
      </c>
      <c r="BI5">
        <v>-10.862500000000001</v>
      </c>
      <c r="BJ5">
        <v>-10.862500000000001</v>
      </c>
      <c r="BK5">
        <v>-10.862500000000001</v>
      </c>
      <c r="BL5">
        <v>-10.862500000000001</v>
      </c>
      <c r="BM5">
        <v>-10.862500000000001</v>
      </c>
      <c r="BN5">
        <v>-10.862500000000001</v>
      </c>
      <c r="BO5">
        <v>-10.862500000000001</v>
      </c>
      <c r="BP5">
        <v>-10.862500000000001</v>
      </c>
      <c r="BQ5">
        <v>-10.862500000000001</v>
      </c>
      <c r="BR5">
        <v>-10.862500000000001</v>
      </c>
      <c r="BS5">
        <v>-10.862500000000001</v>
      </c>
      <c r="BT5">
        <v>-10.862500000000001</v>
      </c>
      <c r="BU5">
        <v>-10.862500000000001</v>
      </c>
      <c r="BV5">
        <v>-10.862500000000001</v>
      </c>
      <c r="BW5">
        <v>-10.862500000000001</v>
      </c>
      <c r="BX5">
        <v>-10.862500000000001</v>
      </c>
      <c r="BY5">
        <v>-10.862500000000001</v>
      </c>
      <c r="BZ5">
        <v>-10.862500000000001</v>
      </c>
      <c r="CA5">
        <v>-10.862500000000001</v>
      </c>
      <c r="CB5">
        <v>-10.862500000000001</v>
      </c>
      <c r="CC5">
        <v>-10.862500000000001</v>
      </c>
      <c r="CD5">
        <v>-10.862500000000001</v>
      </c>
      <c r="CE5">
        <v>-10.862500000000001</v>
      </c>
      <c r="CF5">
        <v>-10.862500000000001</v>
      </c>
      <c r="CG5">
        <v>-10.862500000000001</v>
      </c>
      <c r="CH5">
        <v>-10.862500000000001</v>
      </c>
      <c r="CI5">
        <v>-10.862500000000001</v>
      </c>
      <c r="CJ5">
        <v>-10.862500000000001</v>
      </c>
      <c r="CK5">
        <v>-10.862500000000001</v>
      </c>
      <c r="CL5">
        <v>-10.862500000000001</v>
      </c>
      <c r="CM5">
        <v>-10.862500000000001</v>
      </c>
      <c r="CN5">
        <v>-10.862500000000001</v>
      </c>
      <c r="CO5">
        <v>-10.862500000000001</v>
      </c>
      <c r="CP5">
        <v>-10.862500000000001</v>
      </c>
      <c r="CQ5">
        <v>-10.862500000000001</v>
      </c>
      <c r="CR5">
        <v>-10.862500000000001</v>
      </c>
      <c r="CS5">
        <v>-10.862500000000001</v>
      </c>
      <c r="CT5">
        <v>-10.862500000000001</v>
      </c>
    </row>
    <row r="6" spans="1:98" x14ac:dyDescent="0.25">
      <c r="A6" s="19" t="s">
        <v>248</v>
      </c>
      <c r="B6">
        <v>-3.375</v>
      </c>
      <c r="C6">
        <v>-3.375</v>
      </c>
      <c r="D6">
        <v>-3.375</v>
      </c>
      <c r="E6">
        <v>-3.375</v>
      </c>
      <c r="F6">
        <v>-3.375</v>
      </c>
      <c r="G6">
        <v>-3.375</v>
      </c>
      <c r="H6">
        <v>-3.375</v>
      </c>
      <c r="I6">
        <v>-3.375</v>
      </c>
      <c r="J6">
        <v>-3.375</v>
      </c>
      <c r="K6">
        <v>-3.375</v>
      </c>
      <c r="L6">
        <v>-3.375</v>
      </c>
      <c r="M6">
        <v>-3.375</v>
      </c>
      <c r="N6">
        <v>-3.375</v>
      </c>
      <c r="O6">
        <v>-3.375</v>
      </c>
      <c r="P6">
        <v>-3.375</v>
      </c>
      <c r="Q6">
        <v>-3.375</v>
      </c>
      <c r="R6">
        <v>-3.375</v>
      </c>
      <c r="S6">
        <v>-3.375</v>
      </c>
      <c r="T6">
        <v>-3.375</v>
      </c>
      <c r="U6">
        <v>-3.375</v>
      </c>
      <c r="V6">
        <v>-3.375</v>
      </c>
      <c r="W6">
        <v>-3.375</v>
      </c>
      <c r="X6">
        <v>-3.375</v>
      </c>
      <c r="Y6">
        <v>-3.375</v>
      </c>
      <c r="Z6">
        <v>-3.375</v>
      </c>
      <c r="AA6">
        <v>-3.375</v>
      </c>
      <c r="AB6">
        <v>-3.375</v>
      </c>
      <c r="AC6">
        <v>-3.375</v>
      </c>
      <c r="AD6">
        <v>-3.375</v>
      </c>
      <c r="AE6">
        <v>-3.375</v>
      </c>
      <c r="AF6">
        <v>-3.375</v>
      </c>
      <c r="AG6">
        <v>-3.375</v>
      </c>
      <c r="AH6">
        <v>-3.375</v>
      </c>
      <c r="AI6">
        <v>-3.375</v>
      </c>
      <c r="AJ6">
        <v>-3.375</v>
      </c>
      <c r="AK6">
        <v>-3.375</v>
      </c>
      <c r="AL6">
        <v>-3.375</v>
      </c>
      <c r="AM6">
        <v>-3.375</v>
      </c>
      <c r="AN6">
        <v>-3.375</v>
      </c>
      <c r="AO6">
        <v>-3.375</v>
      </c>
      <c r="AP6">
        <v>-3.375</v>
      </c>
      <c r="AQ6">
        <v>-3.375</v>
      </c>
      <c r="AR6">
        <v>-3.375</v>
      </c>
      <c r="AS6">
        <v>-3.375</v>
      </c>
      <c r="AT6">
        <v>-3.375</v>
      </c>
      <c r="AU6">
        <v>-3.375</v>
      </c>
      <c r="AV6">
        <v>-3.375</v>
      </c>
      <c r="AW6">
        <v>-3.375</v>
      </c>
      <c r="AX6">
        <v>-3.375</v>
      </c>
      <c r="AY6">
        <v>-3.375</v>
      </c>
      <c r="AZ6">
        <v>-3.375</v>
      </c>
      <c r="BA6">
        <v>-3.375</v>
      </c>
      <c r="BB6">
        <v>-3.375</v>
      </c>
      <c r="BC6">
        <v>-3.375</v>
      </c>
      <c r="BD6">
        <v>-3.375</v>
      </c>
      <c r="BE6">
        <v>-3.375</v>
      </c>
      <c r="BF6">
        <v>-3.375</v>
      </c>
      <c r="BG6">
        <v>-3.375</v>
      </c>
      <c r="BH6">
        <v>-3.375</v>
      </c>
      <c r="BI6">
        <v>-3.375</v>
      </c>
      <c r="BJ6">
        <v>-3.375</v>
      </c>
      <c r="BK6">
        <v>-3.375</v>
      </c>
      <c r="BL6">
        <v>-3.375</v>
      </c>
      <c r="BM6">
        <v>-3.375</v>
      </c>
      <c r="BN6">
        <v>-3.375</v>
      </c>
      <c r="BO6">
        <v>-3.375</v>
      </c>
      <c r="BP6">
        <v>-3.375</v>
      </c>
      <c r="BQ6">
        <v>-3.375</v>
      </c>
      <c r="BR6">
        <v>-3.375</v>
      </c>
      <c r="BS6">
        <v>-3.375</v>
      </c>
      <c r="BT6">
        <v>-3.375</v>
      </c>
      <c r="BU6">
        <v>-3.375</v>
      </c>
      <c r="BV6">
        <v>-3.375</v>
      </c>
      <c r="BW6">
        <v>-3.375</v>
      </c>
      <c r="BX6">
        <v>-3.375</v>
      </c>
      <c r="BY6">
        <v>-3.375</v>
      </c>
      <c r="BZ6">
        <v>-3.375</v>
      </c>
      <c r="CA6">
        <v>-3.375</v>
      </c>
      <c r="CB6">
        <v>-3.375</v>
      </c>
      <c r="CC6">
        <v>-3.375</v>
      </c>
      <c r="CD6">
        <v>-3.375</v>
      </c>
      <c r="CE6">
        <v>-3.375</v>
      </c>
      <c r="CF6">
        <v>-3.375</v>
      </c>
      <c r="CG6">
        <v>-3.375</v>
      </c>
      <c r="CH6">
        <v>-3.375</v>
      </c>
      <c r="CI6">
        <v>-3.375</v>
      </c>
      <c r="CJ6">
        <v>-3.375</v>
      </c>
      <c r="CK6">
        <v>-3.375</v>
      </c>
      <c r="CL6">
        <v>-3.375</v>
      </c>
      <c r="CM6">
        <v>-3.375</v>
      </c>
      <c r="CN6">
        <v>-3.375</v>
      </c>
      <c r="CO6">
        <v>-3.375</v>
      </c>
      <c r="CP6">
        <v>-3.375</v>
      </c>
      <c r="CQ6">
        <v>-3.375</v>
      </c>
      <c r="CR6">
        <v>-3.375</v>
      </c>
      <c r="CS6">
        <v>-3.375</v>
      </c>
      <c r="CT6">
        <v>-3.375</v>
      </c>
    </row>
    <row r="7" spans="1:98" x14ac:dyDescent="0.25">
      <c r="A7" s="19" t="s">
        <v>249</v>
      </c>
      <c r="B7">
        <v>-4.6825000000000001</v>
      </c>
      <c r="C7">
        <v>-4.6825000000000001</v>
      </c>
      <c r="D7">
        <v>-4.6825000000000001</v>
      </c>
      <c r="E7">
        <v>-4.6825000000000001</v>
      </c>
      <c r="F7">
        <v>-4.6825000000000001</v>
      </c>
      <c r="G7">
        <v>-4.6825000000000001</v>
      </c>
      <c r="H7">
        <v>-4.6825000000000001</v>
      </c>
      <c r="I7">
        <v>-4.6825000000000001</v>
      </c>
      <c r="J7">
        <v>-4.6825000000000001</v>
      </c>
      <c r="K7">
        <v>-4.6825000000000001</v>
      </c>
      <c r="L7">
        <v>-4.6825000000000001</v>
      </c>
      <c r="M7">
        <v>-4.6825000000000001</v>
      </c>
      <c r="N7">
        <v>-4.6825000000000001</v>
      </c>
      <c r="O7">
        <v>-4.6825000000000001</v>
      </c>
      <c r="P7">
        <v>-4.6825000000000001</v>
      </c>
      <c r="Q7">
        <v>-4.6825000000000001</v>
      </c>
      <c r="R7">
        <v>-4.6825000000000001</v>
      </c>
      <c r="S7">
        <v>-4.6825000000000001</v>
      </c>
      <c r="T7">
        <v>-4.6825000000000001</v>
      </c>
      <c r="U7">
        <v>-4.6825000000000001</v>
      </c>
      <c r="V7">
        <v>-4.6825000000000001</v>
      </c>
      <c r="W7">
        <v>-4.6825000000000001</v>
      </c>
      <c r="X7">
        <v>-4.6825000000000001</v>
      </c>
      <c r="Y7">
        <v>-4.6825000000000001</v>
      </c>
      <c r="Z7">
        <v>-4.6825000000000001</v>
      </c>
      <c r="AA7">
        <v>-4.6825000000000001</v>
      </c>
      <c r="AB7">
        <v>-4.6825000000000001</v>
      </c>
      <c r="AC7">
        <v>-4.6825000000000001</v>
      </c>
      <c r="AD7">
        <v>-4.6825000000000001</v>
      </c>
      <c r="AE7">
        <v>-4.6825000000000001</v>
      </c>
      <c r="AF7">
        <v>-4.6825000000000001</v>
      </c>
      <c r="AG7">
        <v>-4.6825000000000001</v>
      </c>
      <c r="AH7">
        <v>-4.6825000000000001</v>
      </c>
      <c r="AI7">
        <v>-4.6825000000000001</v>
      </c>
      <c r="AJ7">
        <v>-4.6825000000000001</v>
      </c>
      <c r="AK7">
        <v>-4.6825000000000001</v>
      </c>
      <c r="AL7">
        <v>-4.6825000000000001</v>
      </c>
      <c r="AM7">
        <v>-4.6825000000000001</v>
      </c>
      <c r="AN7">
        <v>-4.6825000000000001</v>
      </c>
      <c r="AO7">
        <v>-4.6825000000000001</v>
      </c>
      <c r="AP7">
        <v>-4.6825000000000001</v>
      </c>
      <c r="AQ7">
        <v>-4.6825000000000001</v>
      </c>
      <c r="AR7">
        <v>-4.6825000000000001</v>
      </c>
      <c r="AS7">
        <v>-4.6825000000000001</v>
      </c>
      <c r="AT7">
        <v>-4.6825000000000001</v>
      </c>
      <c r="AU7">
        <v>-4.6825000000000001</v>
      </c>
      <c r="AV7">
        <v>-4.6825000000000001</v>
      </c>
      <c r="AW7">
        <v>-4.6825000000000001</v>
      </c>
      <c r="AX7">
        <v>-4.6825000000000001</v>
      </c>
      <c r="AY7">
        <v>-4.6825000000000001</v>
      </c>
      <c r="AZ7">
        <v>-4.6825000000000001</v>
      </c>
      <c r="BA7">
        <v>-4.6825000000000001</v>
      </c>
      <c r="BB7">
        <v>-4.6825000000000001</v>
      </c>
      <c r="BC7">
        <v>-4.6825000000000001</v>
      </c>
      <c r="BD7">
        <v>-4.6825000000000001</v>
      </c>
      <c r="BE7">
        <v>-4.6825000000000001</v>
      </c>
      <c r="BF7">
        <v>-4.6825000000000001</v>
      </c>
      <c r="BG7">
        <v>-4.6825000000000001</v>
      </c>
      <c r="BH7">
        <v>-4.6825000000000001</v>
      </c>
      <c r="BI7">
        <v>-4.6825000000000001</v>
      </c>
      <c r="BJ7">
        <v>-4.6825000000000001</v>
      </c>
      <c r="BK7">
        <v>-4.6825000000000001</v>
      </c>
      <c r="BL7">
        <v>-4.6825000000000001</v>
      </c>
      <c r="BM7">
        <v>-4.6825000000000001</v>
      </c>
      <c r="BN7">
        <v>-4.6825000000000001</v>
      </c>
      <c r="BO7">
        <v>-4.6825000000000001</v>
      </c>
      <c r="BP7">
        <v>-4.6825000000000001</v>
      </c>
      <c r="BQ7">
        <v>-4.6825000000000001</v>
      </c>
      <c r="BR7">
        <v>-4.6825000000000001</v>
      </c>
      <c r="BS7">
        <v>-4.6825000000000001</v>
      </c>
      <c r="BT7">
        <v>-4.6825000000000001</v>
      </c>
      <c r="BU7">
        <v>-4.6825000000000001</v>
      </c>
      <c r="BV7">
        <v>-4.6825000000000001</v>
      </c>
      <c r="BW7">
        <v>-4.6825000000000001</v>
      </c>
      <c r="BX7">
        <v>-4.6825000000000001</v>
      </c>
      <c r="BY7">
        <v>-4.6825000000000001</v>
      </c>
      <c r="BZ7">
        <v>-4.6825000000000001</v>
      </c>
      <c r="CA7">
        <v>-4.6825000000000001</v>
      </c>
      <c r="CB7">
        <v>-4.6825000000000001</v>
      </c>
      <c r="CC7">
        <v>-4.6825000000000001</v>
      </c>
      <c r="CD7">
        <v>-4.6825000000000001</v>
      </c>
      <c r="CE7">
        <v>-4.6825000000000001</v>
      </c>
      <c r="CF7">
        <v>-4.6825000000000001</v>
      </c>
      <c r="CG7">
        <v>-4.6825000000000001</v>
      </c>
      <c r="CH7">
        <v>-4.6825000000000001</v>
      </c>
      <c r="CI7">
        <v>-4.6825000000000001</v>
      </c>
      <c r="CJ7">
        <v>-4.6825000000000001</v>
      </c>
      <c r="CK7">
        <v>-4.6825000000000001</v>
      </c>
      <c r="CL7">
        <v>-4.6825000000000001</v>
      </c>
      <c r="CM7">
        <v>-4.6825000000000001</v>
      </c>
      <c r="CN7">
        <v>-4.6825000000000001</v>
      </c>
      <c r="CO7">
        <v>-4.6825000000000001</v>
      </c>
      <c r="CP7">
        <v>-4.6825000000000001</v>
      </c>
      <c r="CQ7">
        <v>-4.6825000000000001</v>
      </c>
      <c r="CR7">
        <v>-4.6825000000000001</v>
      </c>
      <c r="CS7">
        <v>-4.6825000000000001</v>
      </c>
      <c r="CT7">
        <v>-4.6825000000000001</v>
      </c>
    </row>
    <row r="8" spans="1:98" x14ac:dyDescent="0.25">
      <c r="A8" s="19" t="s">
        <v>250</v>
      </c>
      <c r="B8">
        <v>-1.2175</v>
      </c>
      <c r="C8">
        <v>-1.2175</v>
      </c>
      <c r="D8">
        <v>-1.2175</v>
      </c>
      <c r="E8">
        <v>-1.2175</v>
      </c>
      <c r="F8">
        <v>-1.2175</v>
      </c>
      <c r="G8">
        <v>-1.2175</v>
      </c>
      <c r="H8">
        <v>-1.2175</v>
      </c>
      <c r="I8">
        <v>-1.2175</v>
      </c>
      <c r="J8">
        <v>-1.2175</v>
      </c>
      <c r="K8">
        <v>-1.2175</v>
      </c>
      <c r="L8">
        <v>-1.2175</v>
      </c>
      <c r="M8">
        <v>-1.2175</v>
      </c>
      <c r="N8">
        <v>-1.2175</v>
      </c>
      <c r="O8">
        <v>-1.2175</v>
      </c>
      <c r="P8">
        <v>-1.2175</v>
      </c>
      <c r="Q8">
        <v>-1.2175</v>
      </c>
      <c r="R8">
        <v>-1.2175</v>
      </c>
      <c r="S8">
        <v>-1.2175</v>
      </c>
      <c r="T8">
        <v>-1.2175</v>
      </c>
      <c r="U8">
        <v>-1.2175</v>
      </c>
      <c r="V8">
        <v>-1.2175</v>
      </c>
      <c r="W8">
        <v>-1.2175</v>
      </c>
      <c r="X8">
        <v>-1.2175</v>
      </c>
      <c r="Y8">
        <v>-1.2175</v>
      </c>
      <c r="Z8">
        <v>-1.2175</v>
      </c>
      <c r="AA8">
        <v>-1.2175</v>
      </c>
      <c r="AB8">
        <v>-1.2175</v>
      </c>
      <c r="AC8">
        <v>-1.2175</v>
      </c>
      <c r="AD8">
        <v>-1.2175</v>
      </c>
      <c r="AE8">
        <v>-1.2175</v>
      </c>
      <c r="AF8">
        <v>-1.2175</v>
      </c>
      <c r="AG8">
        <v>-1.2175</v>
      </c>
      <c r="AH8">
        <v>-1.2175</v>
      </c>
      <c r="AI8">
        <v>-1.2175</v>
      </c>
      <c r="AJ8">
        <v>-1.2175</v>
      </c>
      <c r="AK8">
        <v>-1.2175</v>
      </c>
      <c r="AL8">
        <v>-1.2175</v>
      </c>
      <c r="AM8">
        <v>-1.2175</v>
      </c>
      <c r="AN8">
        <v>-1.2175</v>
      </c>
      <c r="AO8">
        <v>-1.2175</v>
      </c>
      <c r="AP8">
        <v>-1.2175</v>
      </c>
      <c r="AQ8">
        <v>-1.2175</v>
      </c>
      <c r="AR8">
        <v>-1.2175</v>
      </c>
      <c r="AS8">
        <v>-1.2175</v>
      </c>
      <c r="AT8">
        <v>-1.2175</v>
      </c>
      <c r="AU8">
        <v>-1.2175</v>
      </c>
      <c r="AV8">
        <v>-1.2175</v>
      </c>
      <c r="AW8">
        <v>-1.2175</v>
      </c>
      <c r="AX8">
        <v>-1.2175</v>
      </c>
      <c r="AY8">
        <v>-1.2175</v>
      </c>
      <c r="AZ8">
        <v>-1.2175</v>
      </c>
      <c r="BA8">
        <v>-1.2175</v>
      </c>
      <c r="BB8">
        <v>-1.2175</v>
      </c>
      <c r="BC8">
        <v>-1.2175</v>
      </c>
      <c r="BD8">
        <v>-1.2175</v>
      </c>
      <c r="BE8">
        <v>-1.2175</v>
      </c>
      <c r="BF8">
        <v>-1.2175</v>
      </c>
      <c r="BG8">
        <v>-1.2175</v>
      </c>
      <c r="BH8">
        <v>-1.2175</v>
      </c>
      <c r="BI8">
        <v>-1.2175</v>
      </c>
      <c r="BJ8">
        <v>-1.2175</v>
      </c>
      <c r="BK8">
        <v>-1.2175</v>
      </c>
      <c r="BL8">
        <v>-1.2175</v>
      </c>
      <c r="BM8">
        <v>-1.2175</v>
      </c>
      <c r="BN8">
        <v>-1.2175</v>
      </c>
      <c r="BO8">
        <v>-1.2175</v>
      </c>
      <c r="BP8">
        <v>-1.2175</v>
      </c>
      <c r="BQ8">
        <v>-1.2175</v>
      </c>
      <c r="BR8">
        <v>-1.2175</v>
      </c>
      <c r="BS8">
        <v>-1.2175</v>
      </c>
      <c r="BT8">
        <v>-1.2175</v>
      </c>
      <c r="BU8">
        <v>-1.2175</v>
      </c>
      <c r="BV8">
        <v>-1.2175</v>
      </c>
      <c r="BW8">
        <v>-1.2175</v>
      </c>
      <c r="BX8">
        <v>-1.2175</v>
      </c>
      <c r="BY8">
        <v>-1.2175</v>
      </c>
      <c r="BZ8">
        <v>-1.2175</v>
      </c>
      <c r="CA8">
        <v>-1.2175</v>
      </c>
      <c r="CB8">
        <v>-1.2175</v>
      </c>
      <c r="CC8">
        <v>-1.2175</v>
      </c>
      <c r="CD8">
        <v>-1.2175</v>
      </c>
      <c r="CE8">
        <v>-1.2175</v>
      </c>
      <c r="CF8">
        <v>-1.2175</v>
      </c>
      <c r="CG8">
        <v>-1.2175</v>
      </c>
      <c r="CH8">
        <v>-1.2175</v>
      </c>
      <c r="CI8">
        <v>-1.2175</v>
      </c>
      <c r="CJ8">
        <v>-1.2175</v>
      </c>
      <c r="CK8">
        <v>-1.2175</v>
      </c>
      <c r="CL8">
        <v>-1.2175</v>
      </c>
      <c r="CM8">
        <v>-1.2175</v>
      </c>
      <c r="CN8">
        <v>-1.2175</v>
      </c>
      <c r="CO8">
        <v>-1.2175</v>
      </c>
      <c r="CP8">
        <v>-1.2175</v>
      </c>
      <c r="CQ8">
        <v>-1.2175</v>
      </c>
      <c r="CR8">
        <v>-1.2175</v>
      </c>
      <c r="CS8">
        <v>-1.2175</v>
      </c>
      <c r="CT8">
        <v>-1.2175</v>
      </c>
    </row>
    <row r="9" spans="1:98" x14ac:dyDescent="0.25">
      <c r="A9" s="19" t="s">
        <v>251</v>
      </c>
      <c r="B9">
        <v>1.1325000000000001</v>
      </c>
      <c r="C9">
        <v>1.1325000000000001</v>
      </c>
      <c r="D9">
        <v>1.1325000000000001</v>
      </c>
      <c r="E9">
        <v>1.1325000000000001</v>
      </c>
      <c r="F9">
        <v>1.1325000000000001</v>
      </c>
      <c r="G9">
        <v>1.1325000000000001</v>
      </c>
      <c r="H9">
        <v>1.1325000000000001</v>
      </c>
      <c r="I9">
        <v>1.1325000000000001</v>
      </c>
      <c r="J9">
        <v>1.1325000000000001</v>
      </c>
      <c r="K9">
        <v>1.1325000000000001</v>
      </c>
      <c r="L9">
        <v>1.1325000000000001</v>
      </c>
      <c r="M9">
        <v>1.1325000000000001</v>
      </c>
      <c r="N9">
        <v>1.1325000000000001</v>
      </c>
      <c r="O9">
        <v>1.1325000000000001</v>
      </c>
      <c r="P9">
        <v>1.1325000000000001</v>
      </c>
      <c r="Q9">
        <v>1.1325000000000001</v>
      </c>
      <c r="R9">
        <v>1.1325000000000001</v>
      </c>
      <c r="S9">
        <v>1.1325000000000001</v>
      </c>
      <c r="T9">
        <v>1.1325000000000001</v>
      </c>
      <c r="U9">
        <v>1.1325000000000001</v>
      </c>
      <c r="V9">
        <v>1.1325000000000001</v>
      </c>
      <c r="W9">
        <v>1.1325000000000001</v>
      </c>
      <c r="X9">
        <v>1.1325000000000001</v>
      </c>
      <c r="Y9">
        <v>1.1325000000000001</v>
      </c>
      <c r="Z9">
        <v>1.1325000000000001</v>
      </c>
      <c r="AA9">
        <v>1.1325000000000001</v>
      </c>
      <c r="AB9">
        <v>1.1325000000000001</v>
      </c>
      <c r="AC9">
        <v>1.1325000000000001</v>
      </c>
      <c r="AD9">
        <v>1.1325000000000001</v>
      </c>
      <c r="AE9">
        <v>1.1325000000000001</v>
      </c>
      <c r="AF9">
        <v>1.1325000000000001</v>
      </c>
      <c r="AG9">
        <v>1.1325000000000001</v>
      </c>
      <c r="AH9">
        <v>1.1325000000000001</v>
      </c>
      <c r="AI9">
        <v>1.1325000000000001</v>
      </c>
      <c r="AJ9">
        <v>1.1325000000000001</v>
      </c>
      <c r="AK9">
        <v>1.1325000000000001</v>
      </c>
      <c r="AL9">
        <v>1.1325000000000001</v>
      </c>
      <c r="AM9">
        <v>1.1325000000000001</v>
      </c>
      <c r="AN9">
        <v>1.1325000000000001</v>
      </c>
      <c r="AO9">
        <v>1.1325000000000001</v>
      </c>
      <c r="AP9">
        <v>1.1325000000000001</v>
      </c>
      <c r="AQ9">
        <v>1.1325000000000001</v>
      </c>
      <c r="AR9">
        <v>1.1325000000000001</v>
      </c>
      <c r="AS9">
        <v>1.1325000000000001</v>
      </c>
      <c r="AT9">
        <v>1.1325000000000001</v>
      </c>
      <c r="AU9">
        <v>1.1325000000000001</v>
      </c>
      <c r="AV9">
        <v>1.1325000000000001</v>
      </c>
      <c r="AW9">
        <v>1.1325000000000001</v>
      </c>
      <c r="AX9">
        <v>1.1325000000000001</v>
      </c>
      <c r="AY9">
        <v>1.1325000000000001</v>
      </c>
      <c r="AZ9">
        <v>1.1325000000000001</v>
      </c>
      <c r="BA9">
        <v>1.1325000000000001</v>
      </c>
      <c r="BB9">
        <v>1.1325000000000001</v>
      </c>
      <c r="BC9">
        <v>1.1325000000000001</v>
      </c>
      <c r="BD9">
        <v>1.1325000000000001</v>
      </c>
      <c r="BE9">
        <v>1.1325000000000001</v>
      </c>
      <c r="BF9">
        <v>1.1325000000000001</v>
      </c>
      <c r="BG9">
        <v>1.1325000000000001</v>
      </c>
      <c r="BH9">
        <v>1.1325000000000001</v>
      </c>
      <c r="BI9">
        <v>1.1325000000000001</v>
      </c>
      <c r="BJ9">
        <v>1.1325000000000001</v>
      </c>
      <c r="BK9">
        <v>1.1325000000000001</v>
      </c>
      <c r="BL9">
        <v>1.1325000000000001</v>
      </c>
      <c r="BM9">
        <v>1.1325000000000001</v>
      </c>
      <c r="BN9">
        <v>1.1325000000000001</v>
      </c>
      <c r="BO9">
        <v>1.1325000000000001</v>
      </c>
      <c r="BP9">
        <v>1.1325000000000001</v>
      </c>
      <c r="BQ9">
        <v>1.1325000000000001</v>
      </c>
      <c r="BR9">
        <v>1.1325000000000001</v>
      </c>
      <c r="BS9">
        <v>1.1325000000000001</v>
      </c>
      <c r="BT9">
        <v>1.1325000000000001</v>
      </c>
      <c r="BU9">
        <v>1.1325000000000001</v>
      </c>
      <c r="BV9">
        <v>1.1325000000000001</v>
      </c>
      <c r="BW9">
        <v>1.1325000000000001</v>
      </c>
      <c r="BX9">
        <v>1.1325000000000001</v>
      </c>
      <c r="BY9">
        <v>1.1325000000000001</v>
      </c>
      <c r="BZ9">
        <v>1.1325000000000001</v>
      </c>
      <c r="CA9">
        <v>1.1325000000000001</v>
      </c>
      <c r="CB9">
        <v>1.1325000000000001</v>
      </c>
      <c r="CC9">
        <v>1.1325000000000001</v>
      </c>
      <c r="CD9">
        <v>1.1325000000000001</v>
      </c>
      <c r="CE9">
        <v>1.1325000000000001</v>
      </c>
      <c r="CF9">
        <v>1.1325000000000001</v>
      </c>
      <c r="CG9">
        <v>1.1325000000000001</v>
      </c>
      <c r="CH9">
        <v>1.1325000000000001</v>
      </c>
      <c r="CI9">
        <v>1.1325000000000001</v>
      </c>
      <c r="CJ9">
        <v>1.1325000000000001</v>
      </c>
      <c r="CK9">
        <v>1.1325000000000001</v>
      </c>
      <c r="CL9">
        <v>1.1325000000000001</v>
      </c>
      <c r="CM9">
        <v>1.1325000000000001</v>
      </c>
      <c r="CN9">
        <v>1.1325000000000001</v>
      </c>
      <c r="CO9">
        <v>1.1325000000000001</v>
      </c>
      <c r="CP9">
        <v>1.1325000000000001</v>
      </c>
      <c r="CQ9">
        <v>1.1325000000000001</v>
      </c>
      <c r="CR9">
        <v>1.1325000000000001</v>
      </c>
      <c r="CS9">
        <v>1.1325000000000001</v>
      </c>
      <c r="CT9">
        <v>1.1325000000000001</v>
      </c>
    </row>
    <row r="10" spans="1:98" x14ac:dyDescent="0.25">
      <c r="A10" s="19" t="s">
        <v>252</v>
      </c>
      <c r="B10">
        <v>5.9450000000000003</v>
      </c>
      <c r="C10">
        <v>5.9450000000000003</v>
      </c>
      <c r="D10">
        <v>5.9450000000000003</v>
      </c>
      <c r="E10">
        <v>5.9450000000000003</v>
      </c>
      <c r="F10">
        <v>5.9450000000000003</v>
      </c>
      <c r="G10">
        <v>5.9450000000000003</v>
      </c>
      <c r="H10">
        <v>5.9450000000000003</v>
      </c>
      <c r="I10">
        <v>5.9450000000000003</v>
      </c>
      <c r="J10">
        <v>5.9450000000000003</v>
      </c>
      <c r="K10">
        <v>5.9450000000000003</v>
      </c>
      <c r="L10">
        <v>5.9450000000000003</v>
      </c>
      <c r="M10">
        <v>5.9450000000000003</v>
      </c>
      <c r="N10">
        <v>5.9450000000000003</v>
      </c>
      <c r="O10">
        <v>5.9450000000000003</v>
      </c>
      <c r="P10">
        <v>5.9450000000000003</v>
      </c>
      <c r="Q10">
        <v>5.9450000000000003</v>
      </c>
      <c r="R10">
        <v>5.9450000000000003</v>
      </c>
      <c r="S10">
        <v>5.9450000000000003</v>
      </c>
      <c r="T10">
        <v>5.9450000000000003</v>
      </c>
      <c r="U10">
        <v>5.9450000000000003</v>
      </c>
      <c r="V10">
        <v>5.9450000000000003</v>
      </c>
      <c r="W10">
        <v>5.9450000000000003</v>
      </c>
      <c r="X10">
        <v>5.9450000000000003</v>
      </c>
      <c r="Y10">
        <v>5.9450000000000003</v>
      </c>
      <c r="Z10">
        <v>5.9450000000000003</v>
      </c>
      <c r="AA10">
        <v>5.9450000000000003</v>
      </c>
      <c r="AB10">
        <v>5.9450000000000003</v>
      </c>
      <c r="AC10">
        <v>5.9450000000000003</v>
      </c>
      <c r="AD10">
        <v>5.9450000000000003</v>
      </c>
      <c r="AE10">
        <v>5.9450000000000003</v>
      </c>
      <c r="AF10">
        <v>5.9450000000000003</v>
      </c>
      <c r="AG10">
        <v>5.9450000000000003</v>
      </c>
      <c r="AH10">
        <v>5.9450000000000003</v>
      </c>
      <c r="AI10">
        <v>5.9450000000000003</v>
      </c>
      <c r="AJ10">
        <v>5.9450000000000003</v>
      </c>
      <c r="AK10">
        <v>5.9450000000000003</v>
      </c>
      <c r="AL10">
        <v>5.9450000000000003</v>
      </c>
      <c r="AM10">
        <v>5.9450000000000003</v>
      </c>
      <c r="AN10">
        <v>5.9450000000000003</v>
      </c>
      <c r="AO10">
        <v>5.9450000000000003</v>
      </c>
      <c r="AP10">
        <v>5.9450000000000003</v>
      </c>
      <c r="AQ10">
        <v>5.9450000000000003</v>
      </c>
      <c r="AR10">
        <v>5.9450000000000003</v>
      </c>
      <c r="AS10">
        <v>5.9450000000000003</v>
      </c>
      <c r="AT10">
        <v>5.9450000000000003</v>
      </c>
      <c r="AU10">
        <v>5.9450000000000003</v>
      </c>
      <c r="AV10">
        <v>5.9450000000000003</v>
      </c>
      <c r="AW10">
        <v>5.9450000000000003</v>
      </c>
      <c r="AX10">
        <v>5.9450000000000003</v>
      </c>
      <c r="AY10">
        <v>5.9450000000000003</v>
      </c>
      <c r="AZ10">
        <v>5.9450000000000003</v>
      </c>
      <c r="BA10">
        <v>5.9450000000000003</v>
      </c>
      <c r="BB10">
        <v>5.9450000000000003</v>
      </c>
      <c r="BC10">
        <v>5.9450000000000003</v>
      </c>
      <c r="BD10">
        <v>5.9450000000000003</v>
      </c>
      <c r="BE10">
        <v>5.9450000000000003</v>
      </c>
      <c r="BF10">
        <v>5.9450000000000003</v>
      </c>
      <c r="BG10">
        <v>5.9450000000000003</v>
      </c>
      <c r="BH10">
        <v>5.9450000000000003</v>
      </c>
      <c r="BI10">
        <v>5.9450000000000003</v>
      </c>
      <c r="BJ10">
        <v>5.9450000000000003</v>
      </c>
      <c r="BK10">
        <v>5.9450000000000003</v>
      </c>
      <c r="BL10">
        <v>5.9450000000000003</v>
      </c>
      <c r="BM10">
        <v>5.9450000000000003</v>
      </c>
      <c r="BN10">
        <v>5.9450000000000003</v>
      </c>
      <c r="BO10">
        <v>5.9450000000000003</v>
      </c>
      <c r="BP10">
        <v>5.9450000000000003</v>
      </c>
      <c r="BQ10">
        <v>5.9450000000000003</v>
      </c>
      <c r="BR10">
        <v>5.9450000000000003</v>
      </c>
      <c r="BS10">
        <v>5.9450000000000003</v>
      </c>
      <c r="BT10">
        <v>5.9450000000000003</v>
      </c>
      <c r="BU10">
        <v>5.9450000000000003</v>
      </c>
      <c r="BV10">
        <v>5.9450000000000003</v>
      </c>
      <c r="BW10">
        <v>5.9450000000000003</v>
      </c>
      <c r="BX10">
        <v>5.9450000000000003</v>
      </c>
      <c r="BY10">
        <v>5.9450000000000003</v>
      </c>
      <c r="BZ10">
        <v>5.9450000000000003</v>
      </c>
      <c r="CA10">
        <v>5.9450000000000003</v>
      </c>
      <c r="CB10">
        <v>5.9450000000000003</v>
      </c>
      <c r="CC10">
        <v>5.9450000000000003</v>
      </c>
      <c r="CD10">
        <v>5.9450000000000003</v>
      </c>
      <c r="CE10">
        <v>5.9450000000000003</v>
      </c>
      <c r="CF10">
        <v>5.9450000000000003</v>
      </c>
      <c r="CG10">
        <v>5.9450000000000003</v>
      </c>
      <c r="CH10">
        <v>5.9450000000000003</v>
      </c>
      <c r="CI10">
        <v>5.9450000000000003</v>
      </c>
      <c r="CJ10">
        <v>5.9450000000000003</v>
      </c>
      <c r="CK10">
        <v>5.9450000000000003</v>
      </c>
      <c r="CL10">
        <v>5.9450000000000003</v>
      </c>
      <c r="CM10">
        <v>5.9450000000000003</v>
      </c>
      <c r="CN10">
        <v>5.9450000000000003</v>
      </c>
      <c r="CO10">
        <v>5.9450000000000003</v>
      </c>
      <c r="CP10">
        <v>5.9450000000000003</v>
      </c>
      <c r="CQ10">
        <v>5.9450000000000003</v>
      </c>
      <c r="CR10">
        <v>5.9450000000000003</v>
      </c>
      <c r="CS10">
        <v>5.9450000000000003</v>
      </c>
      <c r="CT10">
        <v>5.9450000000000003</v>
      </c>
    </row>
    <row r="11" spans="1:98" x14ac:dyDescent="0.25">
      <c r="A11" s="19" t="s">
        <v>253</v>
      </c>
      <c r="B11">
        <v>2.4500000000000002</v>
      </c>
      <c r="C11">
        <v>2.4500000000000002</v>
      </c>
      <c r="D11">
        <v>2.4500000000000002</v>
      </c>
      <c r="E11">
        <v>2.4500000000000002</v>
      </c>
      <c r="F11">
        <v>2.4500000000000002</v>
      </c>
      <c r="G11">
        <v>2.4500000000000002</v>
      </c>
      <c r="H11">
        <v>2.4500000000000002</v>
      </c>
      <c r="I11">
        <v>2.4500000000000002</v>
      </c>
      <c r="J11">
        <v>2.4500000000000002</v>
      </c>
      <c r="K11">
        <v>2.4500000000000002</v>
      </c>
      <c r="L11">
        <v>2.4500000000000002</v>
      </c>
      <c r="M11">
        <v>2.4500000000000002</v>
      </c>
      <c r="N11">
        <v>2.4500000000000002</v>
      </c>
      <c r="O11">
        <v>2.4500000000000002</v>
      </c>
      <c r="P11">
        <v>2.4500000000000002</v>
      </c>
      <c r="Q11">
        <v>2.4500000000000002</v>
      </c>
      <c r="R11">
        <v>2.4500000000000002</v>
      </c>
      <c r="S11">
        <v>2.4500000000000002</v>
      </c>
      <c r="T11">
        <v>2.4500000000000002</v>
      </c>
      <c r="U11">
        <v>2.4500000000000002</v>
      </c>
      <c r="V11">
        <v>2.4500000000000002</v>
      </c>
      <c r="W11">
        <v>2.4500000000000002</v>
      </c>
      <c r="X11">
        <v>2.4500000000000002</v>
      </c>
      <c r="Y11">
        <v>2.4500000000000002</v>
      </c>
      <c r="Z11">
        <v>2.4500000000000002</v>
      </c>
      <c r="AA11">
        <v>2.4500000000000002</v>
      </c>
      <c r="AB11">
        <v>2.4500000000000002</v>
      </c>
      <c r="AC11">
        <v>2.4500000000000002</v>
      </c>
      <c r="AD11">
        <v>2.4500000000000002</v>
      </c>
      <c r="AE11">
        <v>2.4500000000000002</v>
      </c>
      <c r="AF11">
        <v>2.4500000000000002</v>
      </c>
      <c r="AG11">
        <v>2.4500000000000002</v>
      </c>
      <c r="AH11">
        <v>2.4500000000000002</v>
      </c>
      <c r="AI11">
        <v>2.4500000000000002</v>
      </c>
      <c r="AJ11">
        <v>2.4500000000000002</v>
      </c>
      <c r="AK11">
        <v>2.4500000000000002</v>
      </c>
      <c r="AL11">
        <v>2.4500000000000002</v>
      </c>
      <c r="AM11">
        <v>2.4500000000000002</v>
      </c>
      <c r="AN11">
        <v>2.4500000000000002</v>
      </c>
      <c r="AO11">
        <v>2.4500000000000002</v>
      </c>
      <c r="AP11">
        <v>2.4500000000000002</v>
      </c>
      <c r="AQ11">
        <v>2.4500000000000002</v>
      </c>
      <c r="AR11">
        <v>2.4500000000000002</v>
      </c>
      <c r="AS11">
        <v>2.4500000000000002</v>
      </c>
      <c r="AT11">
        <v>2.4500000000000002</v>
      </c>
      <c r="AU11">
        <v>2.4500000000000002</v>
      </c>
      <c r="AV11">
        <v>2.4500000000000002</v>
      </c>
      <c r="AW11">
        <v>2.4500000000000002</v>
      </c>
      <c r="AX11">
        <v>2.4500000000000002</v>
      </c>
      <c r="AY11">
        <v>2.4500000000000002</v>
      </c>
      <c r="AZ11">
        <v>2.4500000000000002</v>
      </c>
      <c r="BA11">
        <v>2.4500000000000002</v>
      </c>
      <c r="BB11">
        <v>2.4500000000000002</v>
      </c>
      <c r="BC11">
        <v>2.4500000000000002</v>
      </c>
      <c r="BD11">
        <v>2.4500000000000002</v>
      </c>
      <c r="BE11">
        <v>2.4500000000000002</v>
      </c>
      <c r="BF11">
        <v>2.4500000000000002</v>
      </c>
      <c r="BG11">
        <v>2.4500000000000002</v>
      </c>
      <c r="BH11">
        <v>2.4500000000000002</v>
      </c>
      <c r="BI11">
        <v>2.4500000000000002</v>
      </c>
      <c r="BJ11">
        <v>2.4500000000000002</v>
      </c>
      <c r="BK11">
        <v>2.4500000000000002</v>
      </c>
      <c r="BL11">
        <v>2.4500000000000002</v>
      </c>
      <c r="BM11">
        <v>2.4500000000000002</v>
      </c>
      <c r="BN11">
        <v>2.4500000000000002</v>
      </c>
      <c r="BO11">
        <v>2.4500000000000002</v>
      </c>
      <c r="BP11">
        <v>2.4500000000000002</v>
      </c>
      <c r="BQ11">
        <v>2.4500000000000002</v>
      </c>
      <c r="BR11">
        <v>2.4500000000000002</v>
      </c>
      <c r="BS11">
        <v>2.4500000000000002</v>
      </c>
      <c r="BT11">
        <v>2.4500000000000002</v>
      </c>
      <c r="BU11">
        <v>2.4500000000000002</v>
      </c>
      <c r="BV11">
        <v>2.4500000000000002</v>
      </c>
      <c r="BW11">
        <v>2.4500000000000002</v>
      </c>
      <c r="BX11">
        <v>2.4500000000000002</v>
      </c>
      <c r="BY11">
        <v>2.4500000000000002</v>
      </c>
      <c r="BZ11">
        <v>2.4500000000000002</v>
      </c>
      <c r="CA11">
        <v>2.4500000000000002</v>
      </c>
      <c r="CB11">
        <v>2.4500000000000002</v>
      </c>
      <c r="CC11">
        <v>2.4500000000000002</v>
      </c>
      <c r="CD11">
        <v>2.4500000000000002</v>
      </c>
      <c r="CE11">
        <v>2.4500000000000002</v>
      </c>
      <c r="CF11">
        <v>2.4500000000000002</v>
      </c>
      <c r="CG11">
        <v>2.4500000000000002</v>
      </c>
      <c r="CH11">
        <v>2.4500000000000002</v>
      </c>
      <c r="CI11">
        <v>2.4500000000000002</v>
      </c>
      <c r="CJ11">
        <v>2.4500000000000002</v>
      </c>
      <c r="CK11">
        <v>2.4500000000000002</v>
      </c>
      <c r="CL11">
        <v>2.4500000000000002</v>
      </c>
      <c r="CM11">
        <v>2.4500000000000002</v>
      </c>
      <c r="CN11">
        <v>2.4500000000000002</v>
      </c>
      <c r="CO11">
        <v>2.4500000000000002</v>
      </c>
      <c r="CP11">
        <v>2.4500000000000002</v>
      </c>
      <c r="CQ11">
        <v>2.4500000000000002</v>
      </c>
      <c r="CR11">
        <v>2.4500000000000002</v>
      </c>
      <c r="CS11">
        <v>2.4500000000000002</v>
      </c>
      <c r="CT11">
        <v>2.4500000000000002</v>
      </c>
    </row>
    <row r="12" spans="1:98" x14ac:dyDescent="0.25">
      <c r="A12" s="19" t="s">
        <v>254</v>
      </c>
      <c r="B12">
        <v>1.0249999999999999</v>
      </c>
      <c r="C12">
        <v>1.0249999999999999</v>
      </c>
      <c r="D12">
        <v>1.0249999999999999</v>
      </c>
      <c r="E12">
        <v>1.0249999999999999</v>
      </c>
      <c r="F12">
        <v>1.0249999999999999</v>
      </c>
      <c r="G12">
        <v>1.0249999999999999</v>
      </c>
      <c r="H12">
        <v>1.0249999999999999</v>
      </c>
      <c r="I12">
        <v>1.0249999999999999</v>
      </c>
      <c r="J12">
        <v>1.0249999999999999</v>
      </c>
      <c r="K12">
        <v>1.0249999999999999</v>
      </c>
      <c r="L12">
        <v>1.0249999999999999</v>
      </c>
      <c r="M12">
        <v>1.0249999999999999</v>
      </c>
      <c r="N12">
        <v>1.0249999999999999</v>
      </c>
      <c r="O12">
        <v>1.0249999999999999</v>
      </c>
      <c r="P12">
        <v>1.0249999999999999</v>
      </c>
      <c r="Q12">
        <v>1.0249999999999999</v>
      </c>
      <c r="R12">
        <v>1.0249999999999999</v>
      </c>
      <c r="S12">
        <v>1.0249999999999999</v>
      </c>
      <c r="T12">
        <v>1.0249999999999999</v>
      </c>
      <c r="U12">
        <v>1.0249999999999999</v>
      </c>
      <c r="V12">
        <v>1.0249999999999999</v>
      </c>
      <c r="W12">
        <v>1.0249999999999999</v>
      </c>
      <c r="X12">
        <v>1.0249999999999999</v>
      </c>
      <c r="Y12">
        <v>1.0249999999999999</v>
      </c>
      <c r="Z12">
        <v>1.0249999999999999</v>
      </c>
      <c r="AA12">
        <v>1.0249999999999999</v>
      </c>
      <c r="AB12">
        <v>1.0249999999999999</v>
      </c>
      <c r="AC12">
        <v>1.0249999999999999</v>
      </c>
      <c r="AD12">
        <v>1.0249999999999999</v>
      </c>
      <c r="AE12">
        <v>1.0249999999999999</v>
      </c>
      <c r="AF12">
        <v>1.0249999999999999</v>
      </c>
      <c r="AG12">
        <v>1.0249999999999999</v>
      </c>
      <c r="AH12">
        <v>1.0249999999999999</v>
      </c>
      <c r="AI12">
        <v>1.0249999999999999</v>
      </c>
      <c r="AJ12">
        <v>1.0249999999999999</v>
      </c>
      <c r="AK12">
        <v>1.0249999999999999</v>
      </c>
      <c r="AL12">
        <v>1.0249999999999999</v>
      </c>
      <c r="AM12">
        <v>1.0249999999999999</v>
      </c>
      <c r="AN12">
        <v>1.0249999999999999</v>
      </c>
      <c r="AO12">
        <v>1.0249999999999999</v>
      </c>
      <c r="AP12">
        <v>1.0249999999999999</v>
      </c>
      <c r="AQ12">
        <v>1.0249999999999999</v>
      </c>
      <c r="AR12">
        <v>1.0249999999999999</v>
      </c>
      <c r="AS12">
        <v>1.0249999999999999</v>
      </c>
      <c r="AT12">
        <v>1.0249999999999999</v>
      </c>
      <c r="AU12">
        <v>1.0249999999999999</v>
      </c>
      <c r="AV12">
        <v>1.0249999999999999</v>
      </c>
      <c r="AW12">
        <v>1.0249999999999999</v>
      </c>
      <c r="AX12">
        <v>1.0249999999999999</v>
      </c>
      <c r="AY12">
        <v>1.0249999999999999</v>
      </c>
      <c r="AZ12">
        <v>1.0249999999999999</v>
      </c>
      <c r="BA12">
        <v>1.0249999999999999</v>
      </c>
      <c r="BB12">
        <v>1.0249999999999999</v>
      </c>
      <c r="BC12">
        <v>1.0249999999999999</v>
      </c>
      <c r="BD12">
        <v>1.0249999999999999</v>
      </c>
      <c r="BE12">
        <v>1.0249999999999999</v>
      </c>
      <c r="BF12">
        <v>1.0249999999999999</v>
      </c>
      <c r="BG12">
        <v>1.0249999999999999</v>
      </c>
      <c r="BH12">
        <v>1.0249999999999999</v>
      </c>
      <c r="BI12">
        <v>1.0249999999999999</v>
      </c>
      <c r="BJ12">
        <v>1.0249999999999999</v>
      </c>
      <c r="BK12">
        <v>1.0249999999999999</v>
      </c>
      <c r="BL12">
        <v>1.0249999999999999</v>
      </c>
      <c r="BM12">
        <v>1.0249999999999999</v>
      </c>
      <c r="BN12">
        <v>1.0249999999999999</v>
      </c>
      <c r="BO12">
        <v>1.0249999999999999</v>
      </c>
      <c r="BP12">
        <v>1.0249999999999999</v>
      </c>
      <c r="BQ12">
        <v>1.0249999999999999</v>
      </c>
      <c r="BR12">
        <v>1.0249999999999999</v>
      </c>
      <c r="BS12">
        <v>1.0249999999999999</v>
      </c>
      <c r="BT12">
        <v>1.0249999999999999</v>
      </c>
      <c r="BU12">
        <v>1.0249999999999999</v>
      </c>
      <c r="BV12">
        <v>1.0249999999999999</v>
      </c>
      <c r="BW12">
        <v>1.0249999999999999</v>
      </c>
      <c r="BX12">
        <v>1.0249999999999999</v>
      </c>
      <c r="BY12">
        <v>1.0249999999999999</v>
      </c>
      <c r="BZ12">
        <v>1.0249999999999999</v>
      </c>
      <c r="CA12">
        <v>1.0249999999999999</v>
      </c>
      <c r="CB12">
        <v>1.0249999999999999</v>
      </c>
      <c r="CC12">
        <v>1.0249999999999999</v>
      </c>
      <c r="CD12">
        <v>1.0249999999999999</v>
      </c>
      <c r="CE12">
        <v>1.0249999999999999</v>
      </c>
      <c r="CF12">
        <v>1.0249999999999999</v>
      </c>
      <c r="CG12">
        <v>1.0249999999999999</v>
      </c>
      <c r="CH12">
        <v>1.0249999999999999</v>
      </c>
      <c r="CI12">
        <v>1.0249999999999999</v>
      </c>
      <c r="CJ12">
        <v>1.0249999999999999</v>
      </c>
      <c r="CK12">
        <v>1.0249999999999999</v>
      </c>
      <c r="CL12">
        <v>1.0249999999999999</v>
      </c>
      <c r="CM12">
        <v>1.0249999999999999</v>
      </c>
      <c r="CN12">
        <v>1.0249999999999999</v>
      </c>
      <c r="CO12">
        <v>1.0249999999999999</v>
      </c>
      <c r="CP12">
        <v>1.0249999999999999</v>
      </c>
      <c r="CQ12">
        <v>1.0249999999999999</v>
      </c>
      <c r="CR12">
        <v>1.0249999999999999</v>
      </c>
      <c r="CS12">
        <v>1.0249999999999999</v>
      </c>
      <c r="CT12">
        <v>1.0249999999999999</v>
      </c>
    </row>
    <row r="13" spans="1:98" x14ac:dyDescent="0.25">
      <c r="A13" s="19" t="s">
        <v>255</v>
      </c>
      <c r="B13">
        <v>-4.45</v>
      </c>
      <c r="C13">
        <v>-4.45</v>
      </c>
      <c r="D13">
        <v>-4.45</v>
      </c>
      <c r="E13">
        <v>-4.45</v>
      </c>
      <c r="F13">
        <v>-4.45</v>
      </c>
      <c r="G13">
        <v>-4.45</v>
      </c>
      <c r="H13">
        <v>-4.45</v>
      </c>
      <c r="I13">
        <v>-4.45</v>
      </c>
      <c r="J13">
        <v>-4.45</v>
      </c>
      <c r="K13">
        <v>-4.45</v>
      </c>
      <c r="L13">
        <v>-4.45</v>
      </c>
      <c r="M13">
        <v>-4.45</v>
      </c>
      <c r="N13">
        <v>-4.45</v>
      </c>
      <c r="O13">
        <v>-4.45</v>
      </c>
      <c r="P13">
        <v>-4.45</v>
      </c>
      <c r="Q13">
        <v>-4.45</v>
      </c>
      <c r="R13">
        <v>-4.45</v>
      </c>
      <c r="S13">
        <v>-4.45</v>
      </c>
      <c r="T13">
        <v>-4.45</v>
      </c>
      <c r="U13">
        <v>-4.45</v>
      </c>
      <c r="V13">
        <v>-4.45</v>
      </c>
      <c r="W13">
        <v>-4.45</v>
      </c>
      <c r="X13">
        <v>-4.45</v>
      </c>
      <c r="Y13">
        <v>-4.45</v>
      </c>
      <c r="Z13">
        <v>-4.45</v>
      </c>
      <c r="AA13">
        <v>-4.45</v>
      </c>
      <c r="AB13">
        <v>-4.45</v>
      </c>
      <c r="AC13">
        <v>-4.45</v>
      </c>
      <c r="AD13">
        <v>-4.45</v>
      </c>
      <c r="AE13">
        <v>-4.45</v>
      </c>
      <c r="AF13">
        <v>-4.45</v>
      </c>
      <c r="AG13">
        <v>-4.45</v>
      </c>
      <c r="AH13">
        <v>-4.45</v>
      </c>
      <c r="AI13">
        <v>-4.45</v>
      </c>
      <c r="AJ13">
        <v>-4.45</v>
      </c>
      <c r="AK13">
        <v>-4.45</v>
      </c>
      <c r="AL13">
        <v>-4.45</v>
      </c>
      <c r="AM13">
        <v>-4.45</v>
      </c>
      <c r="AN13">
        <v>-4.45</v>
      </c>
      <c r="AO13">
        <v>-4.45</v>
      </c>
      <c r="AP13">
        <v>-4.45</v>
      </c>
      <c r="AQ13">
        <v>-4.45</v>
      </c>
      <c r="AR13">
        <v>-4.45</v>
      </c>
      <c r="AS13">
        <v>-4.45</v>
      </c>
      <c r="AT13">
        <v>-4.45</v>
      </c>
      <c r="AU13">
        <v>-4.45</v>
      </c>
      <c r="AV13">
        <v>-4.45</v>
      </c>
      <c r="AW13">
        <v>-4.45</v>
      </c>
      <c r="AX13">
        <v>-4.45</v>
      </c>
      <c r="AY13">
        <v>-4.45</v>
      </c>
      <c r="AZ13">
        <v>-4.45</v>
      </c>
      <c r="BA13">
        <v>-4.45</v>
      </c>
      <c r="BB13">
        <v>-4.45</v>
      </c>
      <c r="BC13">
        <v>-4.45</v>
      </c>
      <c r="BD13">
        <v>-4.45</v>
      </c>
      <c r="BE13">
        <v>-4.45</v>
      </c>
      <c r="BF13">
        <v>-4.45</v>
      </c>
      <c r="BG13">
        <v>-4.45</v>
      </c>
      <c r="BH13">
        <v>-4.45</v>
      </c>
      <c r="BI13">
        <v>-4.45</v>
      </c>
      <c r="BJ13">
        <v>-4.45</v>
      </c>
      <c r="BK13">
        <v>-4.45</v>
      </c>
      <c r="BL13">
        <v>-4.45</v>
      </c>
      <c r="BM13">
        <v>-4.45</v>
      </c>
      <c r="BN13">
        <v>-4.45</v>
      </c>
      <c r="BO13">
        <v>-4.45</v>
      </c>
      <c r="BP13">
        <v>-4.45</v>
      </c>
      <c r="BQ13">
        <v>-4.45</v>
      </c>
      <c r="BR13">
        <v>-4.45</v>
      </c>
      <c r="BS13">
        <v>-4.45</v>
      </c>
      <c r="BT13">
        <v>-4.45</v>
      </c>
      <c r="BU13">
        <v>-4.45</v>
      </c>
      <c r="BV13">
        <v>-4.45</v>
      </c>
      <c r="BW13">
        <v>-4.45</v>
      </c>
      <c r="BX13">
        <v>-4.45</v>
      </c>
      <c r="BY13">
        <v>-4.45</v>
      </c>
      <c r="BZ13">
        <v>-4.45</v>
      </c>
      <c r="CA13">
        <v>-4.45</v>
      </c>
      <c r="CB13">
        <v>-4.45</v>
      </c>
      <c r="CC13">
        <v>-4.45</v>
      </c>
      <c r="CD13">
        <v>-4.45</v>
      </c>
      <c r="CE13">
        <v>-4.45</v>
      </c>
      <c r="CF13">
        <v>-4.45</v>
      </c>
      <c r="CG13">
        <v>-4.45</v>
      </c>
      <c r="CH13">
        <v>-4.45</v>
      </c>
      <c r="CI13">
        <v>-4.45</v>
      </c>
      <c r="CJ13">
        <v>-4.45</v>
      </c>
      <c r="CK13">
        <v>-4.45</v>
      </c>
      <c r="CL13">
        <v>-4.45</v>
      </c>
      <c r="CM13">
        <v>-4.45</v>
      </c>
      <c r="CN13">
        <v>-4.45</v>
      </c>
      <c r="CO13">
        <v>-4.45</v>
      </c>
      <c r="CP13">
        <v>-4.45</v>
      </c>
      <c r="CQ13">
        <v>-4.45</v>
      </c>
      <c r="CR13">
        <v>-4.45</v>
      </c>
      <c r="CS13">
        <v>-4.45</v>
      </c>
      <c r="CT13">
        <v>-4.45</v>
      </c>
    </row>
    <row r="14" spans="1:98" x14ac:dyDescent="0.25">
      <c r="A14" s="19" t="s">
        <v>256</v>
      </c>
      <c r="B14">
        <v>-2.1875</v>
      </c>
      <c r="C14">
        <v>-2.1875</v>
      </c>
      <c r="D14">
        <v>-2.1875</v>
      </c>
      <c r="E14">
        <v>-2.1875</v>
      </c>
      <c r="F14">
        <v>-2.1875</v>
      </c>
      <c r="G14">
        <v>-2.1875</v>
      </c>
      <c r="H14">
        <v>-2.1875</v>
      </c>
      <c r="I14">
        <v>-2.1875</v>
      </c>
      <c r="J14">
        <v>-2.1875</v>
      </c>
      <c r="K14">
        <v>-2.1875</v>
      </c>
      <c r="L14">
        <v>-2.1875</v>
      </c>
      <c r="M14">
        <v>-2.1875</v>
      </c>
      <c r="N14">
        <v>-2.1875</v>
      </c>
      <c r="O14">
        <v>-2.1875</v>
      </c>
      <c r="P14">
        <v>-2.1875</v>
      </c>
      <c r="Q14">
        <v>-2.1875</v>
      </c>
      <c r="R14">
        <v>-2.1875</v>
      </c>
      <c r="S14">
        <v>-2.1875</v>
      </c>
      <c r="T14">
        <v>-2.1875</v>
      </c>
      <c r="U14">
        <v>-2.1875</v>
      </c>
      <c r="V14">
        <v>-2.1875</v>
      </c>
      <c r="W14">
        <v>-2.1875</v>
      </c>
      <c r="X14">
        <v>-2.1875</v>
      </c>
      <c r="Y14">
        <v>-2.1875</v>
      </c>
      <c r="Z14">
        <v>-2.1875</v>
      </c>
      <c r="AA14">
        <v>-2.1875</v>
      </c>
      <c r="AB14">
        <v>-2.1875</v>
      </c>
      <c r="AC14">
        <v>-2.1875</v>
      </c>
      <c r="AD14">
        <v>-2.1875</v>
      </c>
      <c r="AE14">
        <v>-2.1875</v>
      </c>
      <c r="AF14">
        <v>-2.1875</v>
      </c>
      <c r="AG14">
        <v>-2.1875</v>
      </c>
      <c r="AH14">
        <v>-2.1875</v>
      </c>
      <c r="AI14">
        <v>-2.1875</v>
      </c>
      <c r="AJ14">
        <v>-2.1875</v>
      </c>
      <c r="AK14">
        <v>-2.1875</v>
      </c>
      <c r="AL14">
        <v>-2.1875</v>
      </c>
      <c r="AM14">
        <v>-2.1875</v>
      </c>
      <c r="AN14">
        <v>-2.1875</v>
      </c>
      <c r="AO14">
        <v>-2.1875</v>
      </c>
      <c r="AP14">
        <v>-2.1875</v>
      </c>
      <c r="AQ14">
        <v>-2.1875</v>
      </c>
      <c r="AR14">
        <v>-2.1875</v>
      </c>
      <c r="AS14">
        <v>-2.1875</v>
      </c>
      <c r="AT14">
        <v>-2.1875</v>
      </c>
      <c r="AU14">
        <v>-2.1875</v>
      </c>
      <c r="AV14">
        <v>-2.1875</v>
      </c>
      <c r="AW14">
        <v>-2.1875</v>
      </c>
      <c r="AX14">
        <v>-2.1875</v>
      </c>
      <c r="AY14">
        <v>-2.1875</v>
      </c>
      <c r="AZ14">
        <v>-2.1875</v>
      </c>
      <c r="BA14">
        <v>-2.1875</v>
      </c>
      <c r="BB14">
        <v>-2.1875</v>
      </c>
      <c r="BC14">
        <v>-2.1875</v>
      </c>
      <c r="BD14">
        <v>-2.1875</v>
      </c>
      <c r="BE14">
        <v>-2.1875</v>
      </c>
      <c r="BF14">
        <v>-2.1875</v>
      </c>
      <c r="BG14">
        <v>-2.1875</v>
      </c>
      <c r="BH14">
        <v>-2.1875</v>
      </c>
      <c r="BI14">
        <v>-2.1875</v>
      </c>
      <c r="BJ14">
        <v>-2.1875</v>
      </c>
      <c r="BK14">
        <v>-2.1875</v>
      </c>
      <c r="BL14">
        <v>-2.1875</v>
      </c>
      <c r="BM14">
        <v>-2.1875</v>
      </c>
      <c r="BN14">
        <v>-2.1875</v>
      </c>
      <c r="BO14">
        <v>-2.1875</v>
      </c>
      <c r="BP14">
        <v>-2.1875</v>
      </c>
      <c r="BQ14">
        <v>-2.1875</v>
      </c>
      <c r="BR14">
        <v>-2.1875</v>
      </c>
      <c r="BS14">
        <v>-2.1875</v>
      </c>
      <c r="BT14">
        <v>-2.1875</v>
      </c>
      <c r="BU14">
        <v>-2.1875</v>
      </c>
      <c r="BV14">
        <v>-2.1875</v>
      </c>
      <c r="BW14">
        <v>-2.1875</v>
      </c>
      <c r="BX14">
        <v>-2.1875</v>
      </c>
      <c r="BY14">
        <v>-2.1875</v>
      </c>
      <c r="BZ14">
        <v>-2.1875</v>
      </c>
      <c r="CA14">
        <v>-2.1875</v>
      </c>
      <c r="CB14">
        <v>-2.1875</v>
      </c>
      <c r="CC14">
        <v>-2.1875</v>
      </c>
      <c r="CD14">
        <v>-2.1875</v>
      </c>
      <c r="CE14">
        <v>-2.1875</v>
      </c>
      <c r="CF14">
        <v>-2.1875</v>
      </c>
      <c r="CG14">
        <v>-2.1875</v>
      </c>
      <c r="CH14">
        <v>-2.1875</v>
      </c>
      <c r="CI14">
        <v>-2.1875</v>
      </c>
      <c r="CJ14">
        <v>-2.1875</v>
      </c>
      <c r="CK14">
        <v>-2.1875</v>
      </c>
      <c r="CL14">
        <v>-2.1875</v>
      </c>
      <c r="CM14">
        <v>-2.1875</v>
      </c>
      <c r="CN14">
        <v>-2.1875</v>
      </c>
      <c r="CO14">
        <v>-2.1875</v>
      </c>
      <c r="CP14">
        <v>-2.1875</v>
      </c>
      <c r="CQ14">
        <v>-2.1875</v>
      </c>
      <c r="CR14">
        <v>-2.1875</v>
      </c>
      <c r="CS14">
        <v>-2.1875</v>
      </c>
      <c r="CT14">
        <v>-2.1875</v>
      </c>
    </row>
    <row r="15" spans="1:98" x14ac:dyDescent="0.25">
      <c r="A15" s="19" t="s">
        <v>257</v>
      </c>
      <c r="C15">
        <v>-4.3624999999999998</v>
      </c>
      <c r="D15">
        <v>-4.3624999999999998</v>
      </c>
      <c r="E15">
        <v>-4.3624999999999998</v>
      </c>
      <c r="F15">
        <v>-4.3624999999999998</v>
      </c>
      <c r="G15">
        <v>-4.3624999999999998</v>
      </c>
      <c r="H15">
        <v>-4.3624999999999998</v>
      </c>
      <c r="I15">
        <v>-4.3624999999999998</v>
      </c>
      <c r="J15">
        <v>-4.3624999999999998</v>
      </c>
      <c r="K15">
        <v>-4.3624999999999998</v>
      </c>
      <c r="L15">
        <v>-4.3624999999999998</v>
      </c>
      <c r="M15">
        <v>-4.3624999999999998</v>
      </c>
      <c r="N15">
        <v>-4.3624999999999998</v>
      </c>
      <c r="O15">
        <v>-4.3624999999999998</v>
      </c>
      <c r="P15">
        <v>-4.3624999999999998</v>
      </c>
      <c r="Q15">
        <v>-4.3624999999999998</v>
      </c>
      <c r="R15">
        <v>-4.3624999999999998</v>
      </c>
      <c r="S15">
        <v>-4.3624999999999998</v>
      </c>
      <c r="T15">
        <v>-4.3624999999999998</v>
      </c>
      <c r="U15">
        <v>-4.3624999999999998</v>
      </c>
      <c r="V15">
        <v>-4.3624999999999998</v>
      </c>
      <c r="W15">
        <v>-4.3624999999999998</v>
      </c>
      <c r="X15">
        <v>-4.3624999999999998</v>
      </c>
      <c r="Y15">
        <v>-4.3624999999999998</v>
      </c>
      <c r="Z15">
        <v>-4.3624999999999998</v>
      </c>
      <c r="AA15">
        <v>-4.3624999999999998</v>
      </c>
      <c r="AB15">
        <v>-4.3624999999999998</v>
      </c>
      <c r="AC15">
        <v>-4.3624999999999998</v>
      </c>
      <c r="AD15">
        <v>-4.3624999999999998</v>
      </c>
      <c r="AE15">
        <v>-4.3624999999999998</v>
      </c>
      <c r="AF15">
        <v>-4.3624999999999998</v>
      </c>
      <c r="AG15">
        <v>-4.3624999999999998</v>
      </c>
      <c r="AH15">
        <v>-4.3624999999999998</v>
      </c>
      <c r="AI15">
        <v>-4.3624999999999998</v>
      </c>
      <c r="AJ15">
        <v>-4.3624999999999998</v>
      </c>
      <c r="AK15">
        <v>-4.3624999999999998</v>
      </c>
      <c r="AL15">
        <v>-4.3624999999999998</v>
      </c>
      <c r="AM15">
        <v>-4.3624999999999998</v>
      </c>
      <c r="AN15">
        <v>-4.3624999999999998</v>
      </c>
      <c r="AO15">
        <v>-4.3624999999999998</v>
      </c>
      <c r="AP15">
        <v>-4.3624999999999998</v>
      </c>
      <c r="AQ15">
        <v>-4.3624999999999998</v>
      </c>
      <c r="AR15">
        <v>-4.3624999999999998</v>
      </c>
      <c r="AS15">
        <v>-4.3624999999999998</v>
      </c>
      <c r="AT15">
        <v>-4.3624999999999998</v>
      </c>
      <c r="AU15">
        <v>-4.3624999999999998</v>
      </c>
      <c r="AV15">
        <v>-4.3624999999999998</v>
      </c>
      <c r="AW15">
        <v>-4.3624999999999998</v>
      </c>
      <c r="AX15">
        <v>-4.3624999999999998</v>
      </c>
      <c r="AY15">
        <v>-4.3624999999999998</v>
      </c>
      <c r="AZ15">
        <v>-4.3624999999999998</v>
      </c>
      <c r="BA15">
        <v>-4.3624999999999998</v>
      </c>
      <c r="BB15">
        <v>-4.3624999999999998</v>
      </c>
      <c r="BC15">
        <v>-4.3624999999999998</v>
      </c>
      <c r="BD15">
        <v>-4.3624999999999998</v>
      </c>
      <c r="BE15">
        <v>-4.3624999999999998</v>
      </c>
      <c r="BF15">
        <v>-4.3624999999999998</v>
      </c>
      <c r="BG15">
        <v>-4.3624999999999998</v>
      </c>
      <c r="BH15">
        <v>-4.3624999999999998</v>
      </c>
      <c r="BI15">
        <v>-4.3624999999999998</v>
      </c>
      <c r="BJ15">
        <v>-4.3624999999999998</v>
      </c>
      <c r="BK15">
        <v>-4.3624999999999998</v>
      </c>
      <c r="BL15">
        <v>-4.3624999999999998</v>
      </c>
      <c r="BM15">
        <v>-4.3624999999999998</v>
      </c>
      <c r="BN15">
        <v>-4.3624999999999998</v>
      </c>
      <c r="BO15">
        <v>-4.3624999999999998</v>
      </c>
      <c r="BP15">
        <v>-4.3624999999999998</v>
      </c>
      <c r="BQ15">
        <v>-4.3624999999999998</v>
      </c>
      <c r="BR15">
        <v>-4.3624999999999998</v>
      </c>
      <c r="BS15">
        <v>-4.3624999999999998</v>
      </c>
      <c r="BT15">
        <v>-4.3624999999999998</v>
      </c>
      <c r="BU15">
        <v>-4.3624999999999998</v>
      </c>
      <c r="BV15">
        <v>-4.3624999999999998</v>
      </c>
      <c r="BW15">
        <v>-4.3624999999999998</v>
      </c>
      <c r="BX15">
        <v>-4.3624999999999998</v>
      </c>
      <c r="BY15">
        <v>-4.3624999999999998</v>
      </c>
      <c r="BZ15">
        <v>-4.3624999999999998</v>
      </c>
      <c r="CA15">
        <v>-4.3624999999999998</v>
      </c>
      <c r="CB15">
        <v>-4.3624999999999998</v>
      </c>
      <c r="CC15">
        <v>-4.3624999999999998</v>
      </c>
      <c r="CD15">
        <v>-4.3624999999999998</v>
      </c>
      <c r="CE15">
        <v>-4.3624999999999998</v>
      </c>
      <c r="CF15">
        <v>-4.3624999999999998</v>
      </c>
      <c r="CG15">
        <v>-4.3624999999999998</v>
      </c>
      <c r="CH15">
        <v>-4.3624999999999998</v>
      </c>
      <c r="CI15">
        <v>-4.3624999999999998</v>
      </c>
      <c r="CJ15">
        <v>-4.3624999999999998</v>
      </c>
      <c r="CK15">
        <v>-4.3624999999999998</v>
      </c>
      <c r="CL15">
        <v>-4.3624999999999998</v>
      </c>
      <c r="CM15">
        <v>-4.3624999999999998</v>
      </c>
      <c r="CN15">
        <v>-4.3624999999999998</v>
      </c>
      <c r="CO15">
        <v>-4.3624999999999998</v>
      </c>
      <c r="CP15">
        <v>-4.3624999999999998</v>
      </c>
      <c r="CQ15">
        <v>-4.3624999999999998</v>
      </c>
      <c r="CR15">
        <v>-4.3624999999999998</v>
      </c>
      <c r="CS15">
        <v>-4.3624999999999998</v>
      </c>
      <c r="CT15">
        <v>-4.3624999999999998</v>
      </c>
    </row>
    <row r="16" spans="1:98" x14ac:dyDescent="0.25">
      <c r="A16" s="19" t="s">
        <v>258</v>
      </c>
      <c r="D16">
        <v>-5.25</v>
      </c>
      <c r="E16">
        <v>-5.25</v>
      </c>
      <c r="F16">
        <v>-5.25</v>
      </c>
      <c r="G16">
        <v>-5.25</v>
      </c>
      <c r="H16">
        <v>-5.25</v>
      </c>
      <c r="I16">
        <v>-5.25</v>
      </c>
      <c r="J16">
        <v>-5.25</v>
      </c>
      <c r="K16">
        <v>-5.25</v>
      </c>
      <c r="L16">
        <v>-5.25</v>
      </c>
      <c r="M16">
        <v>-5.25</v>
      </c>
      <c r="N16">
        <v>-5.25</v>
      </c>
      <c r="O16">
        <v>-5.25</v>
      </c>
      <c r="P16">
        <v>-5.25</v>
      </c>
      <c r="Q16">
        <v>-5.25</v>
      </c>
      <c r="R16">
        <v>-5.25</v>
      </c>
      <c r="S16">
        <v>-5.25</v>
      </c>
      <c r="T16">
        <v>-5.25</v>
      </c>
      <c r="U16">
        <v>-5.25</v>
      </c>
      <c r="V16">
        <v>-5.25</v>
      </c>
      <c r="W16">
        <v>-5.25</v>
      </c>
      <c r="X16">
        <v>-5.25</v>
      </c>
      <c r="Y16">
        <v>-5.25</v>
      </c>
      <c r="Z16">
        <v>-5.25</v>
      </c>
      <c r="AA16">
        <v>-5.25</v>
      </c>
      <c r="AB16">
        <v>-5.25</v>
      </c>
      <c r="AC16">
        <v>-5.25</v>
      </c>
      <c r="AD16">
        <v>-5.25</v>
      </c>
      <c r="AE16">
        <v>-5.25</v>
      </c>
      <c r="AF16">
        <v>-5.25</v>
      </c>
      <c r="AG16">
        <v>-5.25</v>
      </c>
      <c r="AH16">
        <v>-5.25</v>
      </c>
      <c r="AI16">
        <v>-5.25</v>
      </c>
      <c r="AJ16">
        <v>-5.25</v>
      </c>
      <c r="AK16">
        <v>-5.25</v>
      </c>
      <c r="AL16">
        <v>-5.25</v>
      </c>
      <c r="AM16">
        <v>-5.25</v>
      </c>
      <c r="AN16">
        <v>-5.25</v>
      </c>
      <c r="AO16">
        <v>-5.25</v>
      </c>
      <c r="AP16">
        <v>-5.25</v>
      </c>
      <c r="AQ16">
        <v>-5.25</v>
      </c>
      <c r="AR16">
        <v>-5.25</v>
      </c>
      <c r="AS16">
        <v>-5.25</v>
      </c>
      <c r="AT16">
        <v>-5.25</v>
      </c>
      <c r="AU16">
        <v>-5.25</v>
      </c>
      <c r="AV16">
        <v>-5.25</v>
      </c>
      <c r="AW16">
        <v>-5.25</v>
      </c>
      <c r="AX16">
        <v>-5.25</v>
      </c>
      <c r="AY16">
        <v>-5.25</v>
      </c>
      <c r="AZ16">
        <v>-5.25</v>
      </c>
      <c r="BA16">
        <v>-5.25</v>
      </c>
      <c r="BB16">
        <v>-5.25</v>
      </c>
      <c r="BC16">
        <v>-5.25</v>
      </c>
      <c r="BD16">
        <v>-5.25</v>
      </c>
      <c r="BE16">
        <v>-5.25</v>
      </c>
      <c r="BF16">
        <v>-5.25</v>
      </c>
      <c r="BG16">
        <v>-5.25</v>
      </c>
      <c r="BH16">
        <v>-5.25</v>
      </c>
      <c r="BI16">
        <v>-5.25</v>
      </c>
      <c r="BJ16">
        <v>-5.25</v>
      </c>
      <c r="BK16">
        <v>-5.25</v>
      </c>
      <c r="BL16">
        <v>-5.25</v>
      </c>
      <c r="BM16">
        <v>-5.25</v>
      </c>
      <c r="BN16">
        <v>-5.25</v>
      </c>
      <c r="BO16">
        <v>-5.25</v>
      </c>
      <c r="BP16">
        <v>-5.25</v>
      </c>
      <c r="BQ16">
        <v>-5.25</v>
      </c>
      <c r="BR16">
        <v>-5.25</v>
      </c>
      <c r="BS16">
        <v>-5.25</v>
      </c>
      <c r="BT16">
        <v>-5.25</v>
      </c>
      <c r="BU16">
        <v>-5.25</v>
      </c>
      <c r="BV16">
        <v>-5.25</v>
      </c>
      <c r="BW16">
        <v>-5.25</v>
      </c>
      <c r="BX16">
        <v>-5.25</v>
      </c>
      <c r="BY16">
        <v>-5.25</v>
      </c>
      <c r="BZ16">
        <v>-5.25</v>
      </c>
      <c r="CA16">
        <v>-5.25</v>
      </c>
      <c r="CB16">
        <v>-5.25</v>
      </c>
      <c r="CC16">
        <v>-5.25</v>
      </c>
      <c r="CD16">
        <v>-5.25</v>
      </c>
      <c r="CE16">
        <v>-5.25</v>
      </c>
      <c r="CF16">
        <v>-5.25</v>
      </c>
      <c r="CG16">
        <v>-5.25</v>
      </c>
      <c r="CH16">
        <v>-5.25</v>
      </c>
      <c r="CI16">
        <v>-5.25</v>
      </c>
      <c r="CJ16">
        <v>-5.25</v>
      </c>
      <c r="CK16">
        <v>-5.25</v>
      </c>
      <c r="CL16">
        <v>-5.25</v>
      </c>
      <c r="CM16">
        <v>-5.25</v>
      </c>
      <c r="CN16">
        <v>-5.25</v>
      </c>
      <c r="CO16">
        <v>-5.25</v>
      </c>
      <c r="CP16">
        <v>-5.25</v>
      </c>
      <c r="CQ16">
        <v>-5.25</v>
      </c>
      <c r="CR16">
        <v>-5.25</v>
      </c>
      <c r="CS16">
        <v>-5.25</v>
      </c>
      <c r="CT16">
        <v>-5.25</v>
      </c>
    </row>
    <row r="17" spans="1:98" x14ac:dyDescent="0.25">
      <c r="A17" s="19" t="s">
        <v>259</v>
      </c>
      <c r="E17">
        <v>-4.3499999999999996</v>
      </c>
      <c r="F17">
        <v>-4.3499999999999996</v>
      </c>
      <c r="G17">
        <v>-4.3499999999999996</v>
      </c>
      <c r="H17">
        <v>-4.3499999999999996</v>
      </c>
      <c r="I17">
        <v>-4.3499999999999996</v>
      </c>
      <c r="J17">
        <v>-4.3499999999999996</v>
      </c>
      <c r="K17">
        <v>-4.3499999999999996</v>
      </c>
      <c r="L17">
        <v>-4.3499999999999996</v>
      </c>
      <c r="M17">
        <v>-4.3499999999999996</v>
      </c>
      <c r="N17">
        <v>-4.3499999999999996</v>
      </c>
      <c r="O17">
        <v>-4.3499999999999996</v>
      </c>
      <c r="P17">
        <v>-4.3499999999999996</v>
      </c>
      <c r="Q17">
        <v>-4.3499999999999996</v>
      </c>
      <c r="R17">
        <v>-4.3499999999999996</v>
      </c>
      <c r="S17">
        <v>-4.3499999999999996</v>
      </c>
      <c r="T17">
        <v>-4.3499999999999996</v>
      </c>
      <c r="U17">
        <v>-4.3499999999999996</v>
      </c>
      <c r="V17">
        <v>-4.3499999999999996</v>
      </c>
      <c r="W17">
        <v>-4.3499999999999996</v>
      </c>
      <c r="X17">
        <v>-4.3499999999999996</v>
      </c>
      <c r="Y17">
        <v>-4.3499999999999996</v>
      </c>
      <c r="Z17">
        <v>-4.3499999999999996</v>
      </c>
      <c r="AA17">
        <v>-4.3499999999999996</v>
      </c>
      <c r="AB17">
        <v>-4.3499999999999996</v>
      </c>
      <c r="AC17">
        <v>-4.3499999999999996</v>
      </c>
      <c r="AD17">
        <v>-4.3499999999999996</v>
      </c>
      <c r="AE17">
        <v>-4.3499999999999996</v>
      </c>
      <c r="AF17">
        <v>-4.3499999999999996</v>
      </c>
      <c r="AG17">
        <v>-4.3499999999999996</v>
      </c>
      <c r="AH17">
        <v>-4.3499999999999996</v>
      </c>
      <c r="AI17">
        <v>-4.3499999999999996</v>
      </c>
      <c r="AJ17">
        <v>-4.3499999999999996</v>
      </c>
      <c r="AK17">
        <v>-4.3499999999999996</v>
      </c>
      <c r="AL17">
        <v>-4.3499999999999996</v>
      </c>
      <c r="AM17">
        <v>-4.3499999999999996</v>
      </c>
      <c r="AN17">
        <v>-4.3499999999999996</v>
      </c>
      <c r="AO17">
        <v>-4.3499999999999996</v>
      </c>
      <c r="AP17">
        <v>-4.3499999999999996</v>
      </c>
      <c r="AQ17">
        <v>-4.3499999999999996</v>
      </c>
      <c r="AR17">
        <v>-4.3499999999999996</v>
      </c>
      <c r="AS17">
        <v>-4.3499999999999996</v>
      </c>
      <c r="AT17">
        <v>-4.3499999999999996</v>
      </c>
      <c r="AU17">
        <v>-4.3499999999999996</v>
      </c>
      <c r="AV17">
        <v>-4.3499999999999996</v>
      </c>
      <c r="AW17">
        <v>-4.3499999999999996</v>
      </c>
      <c r="AX17">
        <v>-4.3499999999999996</v>
      </c>
      <c r="AY17">
        <v>-4.3499999999999996</v>
      </c>
      <c r="AZ17">
        <v>-4.3499999999999996</v>
      </c>
      <c r="BA17">
        <v>-4.3499999999999996</v>
      </c>
      <c r="BB17">
        <v>-4.3499999999999996</v>
      </c>
      <c r="BC17">
        <v>-4.3499999999999996</v>
      </c>
      <c r="BD17">
        <v>-4.3499999999999996</v>
      </c>
      <c r="BE17">
        <v>-4.3499999999999996</v>
      </c>
      <c r="BF17">
        <v>-4.3499999999999996</v>
      </c>
      <c r="BG17">
        <v>-4.3499999999999996</v>
      </c>
      <c r="BH17">
        <v>-4.3499999999999996</v>
      </c>
      <c r="BI17">
        <v>-4.3499999999999996</v>
      </c>
      <c r="BJ17">
        <v>-4.3499999999999996</v>
      </c>
      <c r="BK17">
        <v>-4.3499999999999996</v>
      </c>
      <c r="BL17">
        <v>-4.3499999999999996</v>
      </c>
      <c r="BM17">
        <v>-4.3499999999999996</v>
      </c>
      <c r="BN17">
        <v>-4.3499999999999996</v>
      </c>
      <c r="BO17">
        <v>-4.3499999999999996</v>
      </c>
      <c r="BP17">
        <v>-4.3499999999999996</v>
      </c>
      <c r="BQ17">
        <v>-4.3499999999999996</v>
      </c>
      <c r="BR17">
        <v>-4.3499999999999996</v>
      </c>
      <c r="BS17">
        <v>-4.3499999999999996</v>
      </c>
      <c r="BT17">
        <v>-4.3499999999999996</v>
      </c>
      <c r="BU17">
        <v>-4.3499999999999996</v>
      </c>
      <c r="BV17">
        <v>-4.3499999999999996</v>
      </c>
      <c r="BW17">
        <v>-4.3499999999999996</v>
      </c>
      <c r="BX17">
        <v>-4.3499999999999996</v>
      </c>
      <c r="BY17">
        <v>-4.3499999999999996</v>
      </c>
      <c r="BZ17">
        <v>-4.3499999999999996</v>
      </c>
      <c r="CA17">
        <v>-4.3499999999999996</v>
      </c>
      <c r="CB17">
        <v>-4.3499999999999996</v>
      </c>
      <c r="CC17">
        <v>-4.3499999999999996</v>
      </c>
      <c r="CD17">
        <v>-4.3499999999999996</v>
      </c>
      <c r="CE17">
        <v>-4.3499999999999996</v>
      </c>
      <c r="CF17">
        <v>-4.3499999999999996</v>
      </c>
      <c r="CG17">
        <v>-4.3499999999999996</v>
      </c>
      <c r="CH17">
        <v>-4.3499999999999996</v>
      </c>
      <c r="CI17">
        <v>-4.3499999999999996</v>
      </c>
      <c r="CJ17">
        <v>-4.3499999999999996</v>
      </c>
      <c r="CK17">
        <v>-4.3499999999999996</v>
      </c>
      <c r="CL17">
        <v>-4.3499999999999996</v>
      </c>
      <c r="CM17">
        <v>-4.3499999999999996</v>
      </c>
      <c r="CN17">
        <v>-4.3499999999999996</v>
      </c>
      <c r="CO17">
        <v>-4.3499999999999996</v>
      </c>
      <c r="CP17">
        <v>-4.3499999999999996</v>
      </c>
      <c r="CQ17">
        <v>-4.3499999999999996</v>
      </c>
      <c r="CR17">
        <v>-4.3499999999999996</v>
      </c>
      <c r="CS17">
        <v>-4.3499999999999996</v>
      </c>
      <c r="CT17">
        <v>-4.3499999999999996</v>
      </c>
    </row>
    <row r="18" spans="1:98" x14ac:dyDescent="0.25">
      <c r="A18" s="19" t="s">
        <v>260</v>
      </c>
      <c r="F18">
        <v>-0.875</v>
      </c>
      <c r="G18">
        <v>-0.875</v>
      </c>
      <c r="H18">
        <v>-0.875</v>
      </c>
      <c r="I18">
        <v>-0.875</v>
      </c>
      <c r="J18">
        <v>-0.875</v>
      </c>
      <c r="K18">
        <v>-0.875</v>
      </c>
      <c r="L18">
        <v>-0.875</v>
      </c>
      <c r="M18">
        <v>-0.875</v>
      </c>
      <c r="N18">
        <v>-0.875</v>
      </c>
      <c r="O18">
        <v>-0.875</v>
      </c>
      <c r="P18">
        <v>-0.875</v>
      </c>
      <c r="Q18">
        <v>-0.875</v>
      </c>
      <c r="R18">
        <v>-0.875</v>
      </c>
      <c r="S18">
        <v>-0.875</v>
      </c>
      <c r="T18">
        <v>-0.875</v>
      </c>
      <c r="U18">
        <v>-0.875</v>
      </c>
      <c r="V18">
        <v>-0.875</v>
      </c>
      <c r="W18">
        <v>-0.875</v>
      </c>
      <c r="X18">
        <v>-0.875</v>
      </c>
      <c r="Y18">
        <v>-0.875</v>
      </c>
      <c r="Z18">
        <v>-0.875</v>
      </c>
      <c r="AA18">
        <v>-0.875</v>
      </c>
      <c r="AB18">
        <v>-0.875</v>
      </c>
      <c r="AC18">
        <v>-0.875</v>
      </c>
      <c r="AD18">
        <v>-0.875</v>
      </c>
      <c r="AE18">
        <v>-0.875</v>
      </c>
      <c r="AF18">
        <v>-0.875</v>
      </c>
      <c r="AG18">
        <v>-0.875</v>
      </c>
      <c r="AH18">
        <v>-0.875</v>
      </c>
      <c r="AI18">
        <v>-0.875</v>
      </c>
      <c r="AJ18">
        <v>-0.875</v>
      </c>
      <c r="AK18">
        <v>-0.875</v>
      </c>
      <c r="AL18">
        <v>-0.875</v>
      </c>
      <c r="AM18">
        <v>-0.875</v>
      </c>
      <c r="AN18">
        <v>-0.875</v>
      </c>
      <c r="AO18">
        <v>-0.875</v>
      </c>
      <c r="AP18">
        <v>-0.875</v>
      </c>
      <c r="AQ18">
        <v>-0.875</v>
      </c>
      <c r="AR18">
        <v>-0.875</v>
      </c>
      <c r="AS18">
        <v>-0.875</v>
      </c>
      <c r="AT18">
        <v>-0.875</v>
      </c>
      <c r="AU18">
        <v>-0.875</v>
      </c>
      <c r="AV18">
        <v>-0.875</v>
      </c>
      <c r="AW18">
        <v>-0.875</v>
      </c>
      <c r="AX18">
        <v>-0.875</v>
      </c>
      <c r="AY18">
        <v>-0.875</v>
      </c>
      <c r="AZ18">
        <v>-0.875</v>
      </c>
      <c r="BA18">
        <v>-0.875</v>
      </c>
      <c r="BB18">
        <v>-0.875</v>
      </c>
      <c r="BC18">
        <v>-0.875</v>
      </c>
      <c r="BD18">
        <v>-0.875</v>
      </c>
      <c r="BE18">
        <v>-0.875</v>
      </c>
      <c r="BF18">
        <v>-0.875</v>
      </c>
      <c r="BG18">
        <v>-0.875</v>
      </c>
      <c r="BH18">
        <v>-0.875</v>
      </c>
      <c r="BI18">
        <v>-0.875</v>
      </c>
      <c r="BJ18">
        <v>-0.875</v>
      </c>
      <c r="BK18">
        <v>-0.875</v>
      </c>
      <c r="BL18">
        <v>-0.875</v>
      </c>
      <c r="BM18">
        <v>-0.875</v>
      </c>
      <c r="BN18">
        <v>-0.875</v>
      </c>
      <c r="BO18">
        <v>-0.875</v>
      </c>
      <c r="BP18">
        <v>-0.875</v>
      </c>
      <c r="BQ18">
        <v>-0.875</v>
      </c>
      <c r="BR18">
        <v>-0.875</v>
      </c>
      <c r="BS18">
        <v>-0.875</v>
      </c>
      <c r="BT18">
        <v>-0.875</v>
      </c>
      <c r="BU18">
        <v>-0.875</v>
      </c>
      <c r="BV18">
        <v>-0.875</v>
      </c>
      <c r="BW18">
        <v>-0.875</v>
      </c>
      <c r="BX18">
        <v>-0.875</v>
      </c>
      <c r="BY18">
        <v>-0.875</v>
      </c>
      <c r="BZ18">
        <v>-0.875</v>
      </c>
      <c r="CA18">
        <v>-0.875</v>
      </c>
      <c r="CB18">
        <v>-0.875</v>
      </c>
      <c r="CC18">
        <v>-0.875</v>
      </c>
      <c r="CD18">
        <v>-0.875</v>
      </c>
      <c r="CE18">
        <v>-0.875</v>
      </c>
      <c r="CF18">
        <v>-0.875</v>
      </c>
      <c r="CG18">
        <v>-0.875</v>
      </c>
      <c r="CH18">
        <v>-0.875</v>
      </c>
      <c r="CI18">
        <v>-0.875</v>
      </c>
      <c r="CJ18">
        <v>-0.875</v>
      </c>
      <c r="CK18">
        <v>-0.875</v>
      </c>
      <c r="CL18">
        <v>-0.875</v>
      </c>
      <c r="CM18">
        <v>-0.875</v>
      </c>
      <c r="CN18">
        <v>-0.875</v>
      </c>
      <c r="CO18">
        <v>-0.875</v>
      </c>
      <c r="CP18">
        <v>-0.875</v>
      </c>
      <c r="CQ18">
        <v>-0.875</v>
      </c>
      <c r="CR18">
        <v>-0.875</v>
      </c>
      <c r="CS18">
        <v>-0.875</v>
      </c>
      <c r="CT18">
        <v>-0.875</v>
      </c>
    </row>
    <row r="19" spans="1:98" x14ac:dyDescent="0.25">
      <c r="A19" s="19" t="s">
        <v>261</v>
      </c>
      <c r="G19">
        <v>-5.4749999999999996</v>
      </c>
      <c r="H19">
        <v>-5.4749999999999996</v>
      </c>
      <c r="I19">
        <v>-5.4749999999999996</v>
      </c>
      <c r="J19">
        <v>-5.4749999999999996</v>
      </c>
      <c r="K19">
        <v>-5.4749999999999996</v>
      </c>
      <c r="L19">
        <v>-5.4749999999999996</v>
      </c>
      <c r="M19">
        <v>-5.4749999999999996</v>
      </c>
      <c r="N19">
        <v>-5.4749999999999996</v>
      </c>
      <c r="O19">
        <v>-5.4749999999999996</v>
      </c>
      <c r="P19">
        <v>-5.4749999999999996</v>
      </c>
      <c r="Q19">
        <v>-5.4749999999999996</v>
      </c>
      <c r="R19">
        <v>-5.4749999999999996</v>
      </c>
      <c r="S19">
        <v>-5.4749999999999996</v>
      </c>
      <c r="T19">
        <v>-5.4749999999999996</v>
      </c>
      <c r="U19">
        <v>-5.4749999999999996</v>
      </c>
      <c r="V19">
        <v>-5.4749999999999996</v>
      </c>
      <c r="W19">
        <v>-5.4749999999999996</v>
      </c>
      <c r="X19">
        <v>-5.4749999999999996</v>
      </c>
      <c r="Y19">
        <v>-5.4749999999999996</v>
      </c>
      <c r="Z19">
        <v>-5.4749999999999996</v>
      </c>
      <c r="AA19">
        <v>-5.4749999999999996</v>
      </c>
      <c r="AB19">
        <v>-5.4749999999999996</v>
      </c>
      <c r="AC19">
        <v>-5.4749999999999996</v>
      </c>
      <c r="AD19">
        <v>-5.4749999999999996</v>
      </c>
      <c r="AE19">
        <v>-5.4749999999999996</v>
      </c>
      <c r="AF19">
        <v>-5.4749999999999996</v>
      </c>
      <c r="AG19">
        <v>-5.4749999999999996</v>
      </c>
      <c r="AH19">
        <v>-5.4749999999999996</v>
      </c>
      <c r="AI19">
        <v>-5.4749999999999996</v>
      </c>
      <c r="AJ19">
        <v>-5.4749999999999996</v>
      </c>
      <c r="AK19">
        <v>-5.4749999999999996</v>
      </c>
      <c r="AL19">
        <v>-5.4749999999999996</v>
      </c>
      <c r="AM19">
        <v>-5.4749999999999996</v>
      </c>
      <c r="AN19">
        <v>-5.4749999999999996</v>
      </c>
      <c r="AO19">
        <v>-5.4749999999999996</v>
      </c>
      <c r="AP19">
        <v>-5.4749999999999996</v>
      </c>
      <c r="AQ19">
        <v>-5.4749999999999996</v>
      </c>
      <c r="AR19">
        <v>-5.4749999999999996</v>
      </c>
      <c r="AS19">
        <v>-5.4749999999999996</v>
      </c>
      <c r="AT19">
        <v>-5.4749999999999996</v>
      </c>
      <c r="AU19">
        <v>-5.4749999999999996</v>
      </c>
      <c r="AV19">
        <v>-5.4749999999999996</v>
      </c>
      <c r="AW19">
        <v>-5.4749999999999996</v>
      </c>
      <c r="AX19">
        <v>-5.4749999999999996</v>
      </c>
      <c r="AY19">
        <v>-5.4749999999999996</v>
      </c>
      <c r="AZ19">
        <v>-5.4749999999999996</v>
      </c>
      <c r="BA19">
        <v>-5.4749999999999996</v>
      </c>
      <c r="BB19">
        <v>-5.4749999999999996</v>
      </c>
      <c r="BC19">
        <v>-5.4749999999999996</v>
      </c>
      <c r="BD19">
        <v>-5.4749999999999996</v>
      </c>
      <c r="BE19">
        <v>-5.4749999999999996</v>
      </c>
      <c r="BF19">
        <v>-5.4749999999999996</v>
      </c>
      <c r="BG19">
        <v>-5.4749999999999996</v>
      </c>
      <c r="BH19">
        <v>-5.4749999999999996</v>
      </c>
      <c r="BI19">
        <v>-5.4749999999999996</v>
      </c>
      <c r="BJ19">
        <v>-5.4749999999999996</v>
      </c>
      <c r="BK19">
        <v>-5.4749999999999996</v>
      </c>
      <c r="BL19">
        <v>-5.4749999999999996</v>
      </c>
      <c r="BM19">
        <v>-5.4749999999999996</v>
      </c>
      <c r="BN19">
        <v>-5.4749999999999996</v>
      </c>
      <c r="BO19">
        <v>-5.4749999999999996</v>
      </c>
      <c r="BP19">
        <v>-5.4749999999999996</v>
      </c>
      <c r="BQ19">
        <v>-5.4749999999999996</v>
      </c>
      <c r="BR19">
        <v>-5.4749999999999996</v>
      </c>
      <c r="BS19">
        <v>-5.4749999999999996</v>
      </c>
      <c r="BT19">
        <v>-5.4749999999999996</v>
      </c>
      <c r="BU19">
        <v>-5.4749999999999996</v>
      </c>
      <c r="BV19">
        <v>-5.4749999999999996</v>
      </c>
      <c r="BW19">
        <v>-5.4749999999999996</v>
      </c>
      <c r="BX19">
        <v>-5.4749999999999996</v>
      </c>
      <c r="BY19">
        <v>-5.4749999999999996</v>
      </c>
      <c r="BZ19">
        <v>-5.4749999999999996</v>
      </c>
      <c r="CA19">
        <v>-5.4749999999999996</v>
      </c>
      <c r="CB19">
        <v>-5.4749999999999996</v>
      </c>
      <c r="CC19">
        <v>-5.4749999999999996</v>
      </c>
      <c r="CD19">
        <v>-5.4749999999999996</v>
      </c>
      <c r="CE19">
        <v>-5.4749999999999996</v>
      </c>
      <c r="CF19">
        <v>-5.4749999999999996</v>
      </c>
      <c r="CG19">
        <v>-5.4749999999999996</v>
      </c>
      <c r="CH19">
        <v>-5.4749999999999996</v>
      </c>
      <c r="CI19">
        <v>-5.4749999999999996</v>
      </c>
      <c r="CJ19">
        <v>-5.4749999999999996</v>
      </c>
      <c r="CK19">
        <v>-5.4749999999999996</v>
      </c>
      <c r="CL19">
        <v>-5.4749999999999996</v>
      </c>
      <c r="CM19">
        <v>-5.4749999999999996</v>
      </c>
      <c r="CN19">
        <v>-5.4749999999999996</v>
      </c>
      <c r="CO19">
        <v>-5.4749999999999996</v>
      </c>
      <c r="CP19">
        <v>-5.4749999999999996</v>
      </c>
      <c r="CQ19">
        <v>-5.4749999999999996</v>
      </c>
      <c r="CR19">
        <v>-5.4749999999999996</v>
      </c>
      <c r="CS19">
        <v>-5.4749999999999996</v>
      </c>
      <c r="CT19">
        <v>-5.4749999999999996</v>
      </c>
    </row>
    <row r="20" spans="1:98" x14ac:dyDescent="0.25">
      <c r="A20" s="19" t="s">
        <v>262</v>
      </c>
      <c r="H20">
        <v>-1.3</v>
      </c>
      <c r="I20">
        <v>-1.3</v>
      </c>
      <c r="J20">
        <v>-1.3</v>
      </c>
      <c r="K20">
        <v>-1.3</v>
      </c>
      <c r="L20">
        <v>-1.3</v>
      </c>
      <c r="M20">
        <v>-1.3</v>
      </c>
      <c r="N20">
        <v>-1.3</v>
      </c>
      <c r="O20">
        <v>-1.3</v>
      </c>
      <c r="P20">
        <v>-1.3</v>
      </c>
      <c r="Q20">
        <v>-1.3</v>
      </c>
      <c r="R20">
        <v>-1.3</v>
      </c>
      <c r="S20">
        <v>-1.3</v>
      </c>
      <c r="T20">
        <v>-1.3</v>
      </c>
      <c r="U20">
        <v>-1.3</v>
      </c>
      <c r="V20">
        <v>-1.3</v>
      </c>
      <c r="W20">
        <v>-1.3</v>
      </c>
      <c r="X20">
        <v>-1.3</v>
      </c>
      <c r="Y20">
        <v>-1.3</v>
      </c>
      <c r="Z20">
        <v>-1.3</v>
      </c>
      <c r="AA20">
        <v>-1.3</v>
      </c>
      <c r="AB20">
        <v>-1.3</v>
      </c>
      <c r="AC20">
        <v>-1.3</v>
      </c>
      <c r="AD20">
        <v>-1.3</v>
      </c>
      <c r="AE20">
        <v>-1.3</v>
      </c>
      <c r="AF20">
        <v>-1.3</v>
      </c>
      <c r="AG20">
        <v>-1.3</v>
      </c>
      <c r="AH20">
        <v>-1.3</v>
      </c>
      <c r="AI20">
        <v>-1.3</v>
      </c>
      <c r="AJ20">
        <v>-1.3</v>
      </c>
      <c r="AK20">
        <v>-1.3</v>
      </c>
      <c r="AL20">
        <v>-1.3</v>
      </c>
      <c r="AM20">
        <v>-1.3</v>
      </c>
      <c r="AN20">
        <v>-1.3</v>
      </c>
      <c r="AO20">
        <v>-1.3</v>
      </c>
      <c r="AP20">
        <v>-1.3</v>
      </c>
      <c r="AQ20">
        <v>-1.3</v>
      </c>
      <c r="AR20">
        <v>-1.3</v>
      </c>
      <c r="AS20">
        <v>-1.3</v>
      </c>
      <c r="AT20">
        <v>-1.3</v>
      </c>
      <c r="AU20">
        <v>-1.3</v>
      </c>
      <c r="AV20">
        <v>-1.3</v>
      </c>
      <c r="AW20">
        <v>-1.3</v>
      </c>
      <c r="AX20">
        <v>-1.3</v>
      </c>
      <c r="AY20">
        <v>-1.3</v>
      </c>
      <c r="AZ20">
        <v>-1.3</v>
      </c>
      <c r="BA20">
        <v>-1.3</v>
      </c>
      <c r="BB20">
        <v>-1.3</v>
      </c>
      <c r="BC20">
        <v>-1.3</v>
      </c>
      <c r="BD20">
        <v>-1.3</v>
      </c>
      <c r="BE20">
        <v>-1.3</v>
      </c>
      <c r="BF20">
        <v>-1.3</v>
      </c>
      <c r="BG20">
        <v>-1.3</v>
      </c>
      <c r="BH20">
        <v>-1.3</v>
      </c>
      <c r="BI20">
        <v>-1.3</v>
      </c>
      <c r="BJ20">
        <v>-1.3</v>
      </c>
      <c r="BK20">
        <v>-1.3</v>
      </c>
      <c r="BL20">
        <v>-1.3</v>
      </c>
      <c r="BM20">
        <v>-1.3</v>
      </c>
      <c r="BN20">
        <v>-1.3</v>
      </c>
      <c r="BO20">
        <v>-1.3</v>
      </c>
      <c r="BP20">
        <v>-1.3</v>
      </c>
      <c r="BQ20">
        <v>-1.3</v>
      </c>
      <c r="BR20">
        <v>-1.3</v>
      </c>
      <c r="BS20">
        <v>-1.3</v>
      </c>
      <c r="BT20">
        <v>-1.3</v>
      </c>
      <c r="BU20">
        <v>-1.3</v>
      </c>
      <c r="BV20">
        <v>-1.3</v>
      </c>
      <c r="BW20">
        <v>-1.3</v>
      </c>
      <c r="BX20">
        <v>-1.3</v>
      </c>
      <c r="BY20">
        <v>-1.3</v>
      </c>
      <c r="BZ20">
        <v>-1.3</v>
      </c>
      <c r="CA20">
        <v>-1.3</v>
      </c>
      <c r="CB20">
        <v>-1.3</v>
      </c>
      <c r="CC20">
        <v>-1.3</v>
      </c>
      <c r="CD20">
        <v>-1.3</v>
      </c>
      <c r="CE20">
        <v>-1.3</v>
      </c>
      <c r="CF20">
        <v>-1.3</v>
      </c>
      <c r="CG20">
        <v>-1.3</v>
      </c>
      <c r="CH20">
        <v>-1.3</v>
      </c>
      <c r="CI20">
        <v>-1.3</v>
      </c>
      <c r="CJ20">
        <v>-1.3</v>
      </c>
      <c r="CK20">
        <v>-1.3</v>
      </c>
      <c r="CL20">
        <v>-1.3</v>
      </c>
      <c r="CM20">
        <v>-1.3</v>
      </c>
      <c r="CN20">
        <v>-1.3</v>
      </c>
      <c r="CO20">
        <v>-1.3</v>
      </c>
      <c r="CP20">
        <v>-1.3</v>
      </c>
      <c r="CQ20">
        <v>-1.3</v>
      </c>
      <c r="CR20">
        <v>-1.3</v>
      </c>
      <c r="CS20">
        <v>-1.3</v>
      </c>
      <c r="CT20">
        <v>-1.3</v>
      </c>
    </row>
    <row r="21" spans="1:98" x14ac:dyDescent="0.25">
      <c r="A21" s="19" t="s">
        <v>263</v>
      </c>
      <c r="I21">
        <v>23.925000000000001</v>
      </c>
      <c r="J21">
        <v>23.925000000000001</v>
      </c>
      <c r="K21">
        <v>23.925000000000001</v>
      </c>
      <c r="L21">
        <v>23.925000000000001</v>
      </c>
      <c r="M21">
        <v>23.925000000000001</v>
      </c>
      <c r="N21">
        <v>23.925000000000001</v>
      </c>
      <c r="O21">
        <v>23.925000000000001</v>
      </c>
      <c r="P21">
        <v>23.925000000000001</v>
      </c>
      <c r="Q21">
        <v>23.925000000000001</v>
      </c>
      <c r="R21">
        <v>23.925000000000001</v>
      </c>
      <c r="S21">
        <v>23.925000000000001</v>
      </c>
      <c r="T21">
        <v>23.925000000000001</v>
      </c>
      <c r="U21">
        <v>23.925000000000001</v>
      </c>
      <c r="V21">
        <v>23.925000000000001</v>
      </c>
      <c r="W21">
        <v>23.925000000000001</v>
      </c>
      <c r="X21">
        <v>23.925000000000001</v>
      </c>
      <c r="Y21">
        <v>23.925000000000001</v>
      </c>
      <c r="Z21">
        <v>23.925000000000001</v>
      </c>
      <c r="AA21">
        <v>23.925000000000001</v>
      </c>
      <c r="AB21">
        <v>23.925000000000001</v>
      </c>
      <c r="AC21">
        <v>23.925000000000001</v>
      </c>
      <c r="AD21">
        <v>23.925000000000001</v>
      </c>
      <c r="AE21">
        <v>23.925000000000001</v>
      </c>
      <c r="AF21">
        <v>23.925000000000001</v>
      </c>
      <c r="AG21">
        <v>23.925000000000001</v>
      </c>
      <c r="AH21">
        <v>23.925000000000001</v>
      </c>
      <c r="AI21">
        <v>23.925000000000001</v>
      </c>
      <c r="AJ21">
        <v>23.925000000000001</v>
      </c>
      <c r="AK21">
        <v>23.925000000000001</v>
      </c>
      <c r="AL21">
        <v>23.925000000000001</v>
      </c>
      <c r="AM21">
        <v>23.925000000000001</v>
      </c>
      <c r="AN21">
        <v>23.925000000000001</v>
      </c>
      <c r="AO21">
        <v>23.925000000000001</v>
      </c>
      <c r="AP21">
        <v>23.925000000000001</v>
      </c>
      <c r="AQ21">
        <v>23.925000000000001</v>
      </c>
      <c r="AR21">
        <v>23.925000000000001</v>
      </c>
      <c r="AS21">
        <v>23.925000000000001</v>
      </c>
      <c r="AT21">
        <v>23.925000000000001</v>
      </c>
      <c r="AU21">
        <v>23.925000000000001</v>
      </c>
      <c r="AV21">
        <v>23.925000000000001</v>
      </c>
      <c r="AW21">
        <v>23.925000000000001</v>
      </c>
      <c r="AX21">
        <v>23.925000000000001</v>
      </c>
      <c r="AY21">
        <v>23.925000000000001</v>
      </c>
      <c r="AZ21">
        <v>23.925000000000001</v>
      </c>
      <c r="BA21">
        <v>23.925000000000001</v>
      </c>
      <c r="BB21">
        <v>23.925000000000001</v>
      </c>
      <c r="BC21">
        <v>23.925000000000001</v>
      </c>
      <c r="BD21">
        <v>23.925000000000001</v>
      </c>
      <c r="BE21">
        <v>23.925000000000001</v>
      </c>
      <c r="BF21">
        <v>23.925000000000001</v>
      </c>
      <c r="BG21">
        <v>23.925000000000001</v>
      </c>
      <c r="BH21">
        <v>23.925000000000001</v>
      </c>
      <c r="BI21">
        <v>23.925000000000001</v>
      </c>
      <c r="BJ21">
        <v>23.925000000000001</v>
      </c>
      <c r="BK21">
        <v>23.925000000000001</v>
      </c>
      <c r="BL21">
        <v>23.925000000000001</v>
      </c>
      <c r="BM21">
        <v>23.925000000000001</v>
      </c>
      <c r="BN21">
        <v>23.925000000000001</v>
      </c>
      <c r="BO21">
        <v>23.925000000000001</v>
      </c>
      <c r="BP21">
        <v>23.925000000000001</v>
      </c>
      <c r="BQ21">
        <v>23.925000000000001</v>
      </c>
      <c r="BR21">
        <v>23.925000000000001</v>
      </c>
      <c r="BS21">
        <v>23.925000000000001</v>
      </c>
      <c r="BT21">
        <v>23.925000000000001</v>
      </c>
      <c r="BU21">
        <v>23.925000000000001</v>
      </c>
      <c r="BV21">
        <v>23.925000000000001</v>
      </c>
      <c r="BW21">
        <v>23.925000000000001</v>
      </c>
      <c r="BX21">
        <v>23.925000000000001</v>
      </c>
      <c r="BY21">
        <v>23.925000000000001</v>
      </c>
      <c r="BZ21">
        <v>23.925000000000001</v>
      </c>
      <c r="CA21">
        <v>23.925000000000001</v>
      </c>
      <c r="CB21">
        <v>23.925000000000001</v>
      </c>
      <c r="CC21">
        <v>23.925000000000001</v>
      </c>
      <c r="CD21">
        <v>23.925000000000001</v>
      </c>
      <c r="CE21">
        <v>23.925000000000001</v>
      </c>
      <c r="CF21">
        <v>23.925000000000001</v>
      </c>
      <c r="CG21">
        <v>23.925000000000001</v>
      </c>
      <c r="CH21">
        <v>23.925000000000001</v>
      </c>
      <c r="CI21">
        <v>23.925000000000001</v>
      </c>
      <c r="CJ21">
        <v>23.925000000000001</v>
      </c>
      <c r="CK21">
        <v>23.925000000000001</v>
      </c>
      <c r="CL21">
        <v>23.925000000000001</v>
      </c>
      <c r="CM21">
        <v>23.925000000000001</v>
      </c>
      <c r="CN21">
        <v>23.925000000000001</v>
      </c>
      <c r="CO21">
        <v>23.925000000000001</v>
      </c>
      <c r="CP21">
        <v>23.925000000000001</v>
      </c>
      <c r="CQ21">
        <v>23.925000000000001</v>
      </c>
      <c r="CR21">
        <v>23.925000000000001</v>
      </c>
      <c r="CS21">
        <v>23.925000000000001</v>
      </c>
      <c r="CT21">
        <v>23.925000000000001</v>
      </c>
    </row>
    <row r="22" spans="1:98" x14ac:dyDescent="0.25">
      <c r="A22" s="19" t="s">
        <v>264</v>
      </c>
      <c r="J22">
        <v>6.9749999999999996</v>
      </c>
      <c r="K22">
        <v>6.9749999999999996</v>
      </c>
      <c r="L22">
        <v>6.9749999999999996</v>
      </c>
      <c r="M22">
        <v>6.9749999999999996</v>
      </c>
      <c r="N22">
        <v>6.9749999999999996</v>
      </c>
      <c r="O22">
        <v>6.9749999999999996</v>
      </c>
      <c r="P22">
        <v>6.9749999999999996</v>
      </c>
      <c r="Q22">
        <v>6.9749999999999996</v>
      </c>
      <c r="R22">
        <v>6.9749999999999996</v>
      </c>
      <c r="S22">
        <v>6.9749999999999996</v>
      </c>
      <c r="T22">
        <v>6.9749999999999996</v>
      </c>
      <c r="U22">
        <v>6.9749999999999996</v>
      </c>
      <c r="V22">
        <v>6.9749999999999996</v>
      </c>
      <c r="W22">
        <v>6.9749999999999996</v>
      </c>
      <c r="X22">
        <v>6.9749999999999996</v>
      </c>
      <c r="Y22">
        <v>6.9749999999999996</v>
      </c>
      <c r="Z22">
        <v>6.9749999999999996</v>
      </c>
      <c r="AA22">
        <v>6.9749999999999996</v>
      </c>
      <c r="AB22">
        <v>6.9749999999999996</v>
      </c>
      <c r="AC22">
        <v>6.9749999999999996</v>
      </c>
      <c r="AD22">
        <v>6.9749999999999996</v>
      </c>
      <c r="AE22">
        <v>6.9749999999999996</v>
      </c>
      <c r="AF22">
        <v>6.9749999999999996</v>
      </c>
      <c r="AG22">
        <v>6.9749999999999996</v>
      </c>
      <c r="AH22">
        <v>6.9749999999999996</v>
      </c>
      <c r="AI22">
        <v>6.9749999999999996</v>
      </c>
      <c r="AJ22">
        <v>6.9749999999999996</v>
      </c>
      <c r="AK22">
        <v>6.9749999999999996</v>
      </c>
      <c r="AL22">
        <v>6.9749999999999996</v>
      </c>
      <c r="AM22">
        <v>6.9749999999999996</v>
      </c>
      <c r="AN22">
        <v>6.9749999999999996</v>
      </c>
      <c r="AO22">
        <v>6.9749999999999996</v>
      </c>
      <c r="AP22">
        <v>6.9749999999999996</v>
      </c>
      <c r="AQ22">
        <v>6.9749999999999996</v>
      </c>
      <c r="AR22">
        <v>6.9749999999999996</v>
      </c>
      <c r="AS22">
        <v>6.9749999999999996</v>
      </c>
      <c r="AT22">
        <v>6.9749999999999996</v>
      </c>
      <c r="AU22">
        <v>6.9749999999999996</v>
      </c>
      <c r="AV22">
        <v>6.9749999999999996</v>
      </c>
      <c r="AW22">
        <v>6.9749999999999996</v>
      </c>
      <c r="AX22">
        <v>6.9749999999999996</v>
      </c>
      <c r="AY22">
        <v>6.9749999999999996</v>
      </c>
      <c r="AZ22">
        <v>6.9749999999999996</v>
      </c>
      <c r="BA22">
        <v>6.9749999999999996</v>
      </c>
      <c r="BB22">
        <v>6.9749999999999996</v>
      </c>
      <c r="BC22">
        <v>6.9749999999999996</v>
      </c>
      <c r="BD22">
        <v>6.9749999999999996</v>
      </c>
      <c r="BE22">
        <v>6.9749999999999996</v>
      </c>
      <c r="BF22">
        <v>6.9749999999999996</v>
      </c>
      <c r="BG22">
        <v>6.9749999999999996</v>
      </c>
      <c r="BH22">
        <v>6.9749999999999996</v>
      </c>
      <c r="BI22">
        <v>6.9749999999999996</v>
      </c>
      <c r="BJ22">
        <v>6.9749999999999996</v>
      </c>
      <c r="BK22">
        <v>6.9749999999999996</v>
      </c>
      <c r="BL22">
        <v>6.9749999999999996</v>
      </c>
      <c r="BM22">
        <v>6.9749999999999996</v>
      </c>
      <c r="BN22">
        <v>6.9749999999999996</v>
      </c>
      <c r="BO22">
        <v>6.9749999999999996</v>
      </c>
      <c r="BP22">
        <v>6.9749999999999996</v>
      </c>
      <c r="BQ22">
        <v>6.9749999999999996</v>
      </c>
      <c r="BR22">
        <v>6.9749999999999996</v>
      </c>
      <c r="BS22">
        <v>6.9749999999999996</v>
      </c>
      <c r="BT22">
        <v>6.9749999999999996</v>
      </c>
      <c r="BU22">
        <v>6.9749999999999996</v>
      </c>
      <c r="BV22">
        <v>6.9749999999999996</v>
      </c>
      <c r="BW22">
        <v>6.9749999999999996</v>
      </c>
      <c r="BX22">
        <v>6.9749999999999996</v>
      </c>
      <c r="BY22">
        <v>6.9749999999999996</v>
      </c>
      <c r="BZ22">
        <v>6.9749999999999996</v>
      </c>
      <c r="CA22">
        <v>6.9749999999999996</v>
      </c>
      <c r="CB22">
        <v>6.9749999999999996</v>
      </c>
      <c r="CC22">
        <v>6.9749999999999996</v>
      </c>
      <c r="CD22">
        <v>6.9749999999999996</v>
      </c>
      <c r="CE22">
        <v>6.9749999999999996</v>
      </c>
      <c r="CF22">
        <v>6.9749999999999996</v>
      </c>
      <c r="CG22">
        <v>6.9749999999999996</v>
      </c>
      <c r="CH22">
        <v>6.9749999999999996</v>
      </c>
      <c r="CI22">
        <v>6.9749999999999996</v>
      </c>
      <c r="CJ22">
        <v>6.9749999999999996</v>
      </c>
      <c r="CK22">
        <v>6.9749999999999996</v>
      </c>
      <c r="CL22">
        <v>6.9749999999999996</v>
      </c>
      <c r="CM22">
        <v>6.9749999999999996</v>
      </c>
      <c r="CN22">
        <v>6.9749999999999996</v>
      </c>
      <c r="CO22">
        <v>6.9749999999999996</v>
      </c>
      <c r="CP22">
        <v>6.9749999999999996</v>
      </c>
      <c r="CQ22">
        <v>6.9749999999999996</v>
      </c>
      <c r="CR22">
        <v>6.9749999999999996</v>
      </c>
      <c r="CS22">
        <v>6.9749999999999996</v>
      </c>
      <c r="CT22">
        <v>6.9749999999999996</v>
      </c>
    </row>
    <row r="23" spans="1:98" x14ac:dyDescent="0.25">
      <c r="A23" s="19" t="s">
        <v>265</v>
      </c>
      <c r="K23">
        <v>5.85</v>
      </c>
      <c r="L23">
        <v>5.85</v>
      </c>
      <c r="M23">
        <v>5.85</v>
      </c>
      <c r="N23">
        <v>5.85</v>
      </c>
      <c r="O23">
        <v>5.85</v>
      </c>
      <c r="P23">
        <v>5.85</v>
      </c>
      <c r="Q23">
        <v>5.85</v>
      </c>
      <c r="R23">
        <v>5.85</v>
      </c>
      <c r="S23">
        <v>5.85</v>
      </c>
      <c r="T23">
        <v>5.85</v>
      </c>
      <c r="U23">
        <v>5.85</v>
      </c>
      <c r="V23">
        <v>5.85</v>
      </c>
      <c r="W23">
        <v>5.85</v>
      </c>
      <c r="X23">
        <v>5.85</v>
      </c>
      <c r="Y23">
        <v>5.85</v>
      </c>
      <c r="Z23">
        <v>5.85</v>
      </c>
      <c r="AA23">
        <v>5.85</v>
      </c>
      <c r="AB23">
        <v>5.85</v>
      </c>
      <c r="AC23">
        <v>5.85</v>
      </c>
      <c r="AD23">
        <v>5.85</v>
      </c>
      <c r="AE23">
        <v>5.85</v>
      </c>
      <c r="AF23">
        <v>5.85</v>
      </c>
      <c r="AG23">
        <v>5.85</v>
      </c>
      <c r="AH23">
        <v>5.85</v>
      </c>
      <c r="AI23">
        <v>5.85</v>
      </c>
      <c r="AJ23">
        <v>5.85</v>
      </c>
      <c r="AK23">
        <v>5.85</v>
      </c>
      <c r="AL23">
        <v>5.85</v>
      </c>
      <c r="AM23">
        <v>5.85</v>
      </c>
      <c r="AN23">
        <v>5.85</v>
      </c>
      <c r="AO23">
        <v>5.85</v>
      </c>
      <c r="AP23">
        <v>5.85</v>
      </c>
      <c r="AQ23">
        <v>5.85</v>
      </c>
      <c r="AR23">
        <v>5.85</v>
      </c>
      <c r="AS23">
        <v>5.85</v>
      </c>
      <c r="AT23">
        <v>5.85</v>
      </c>
      <c r="AU23">
        <v>5.85</v>
      </c>
      <c r="AV23">
        <v>5.85</v>
      </c>
      <c r="AW23">
        <v>5.85</v>
      </c>
      <c r="AX23">
        <v>5.85</v>
      </c>
      <c r="AY23">
        <v>5.85</v>
      </c>
      <c r="AZ23">
        <v>5.85</v>
      </c>
      <c r="BA23">
        <v>5.85</v>
      </c>
      <c r="BB23">
        <v>5.85</v>
      </c>
      <c r="BC23">
        <v>5.85</v>
      </c>
      <c r="BD23">
        <v>5.85</v>
      </c>
      <c r="BE23">
        <v>5.85</v>
      </c>
      <c r="BF23">
        <v>5.85</v>
      </c>
      <c r="BG23">
        <v>5.85</v>
      </c>
      <c r="BH23">
        <v>5.85</v>
      </c>
      <c r="BI23">
        <v>5.85</v>
      </c>
      <c r="BJ23">
        <v>5.85</v>
      </c>
      <c r="BK23">
        <v>5.85</v>
      </c>
      <c r="BL23">
        <v>5.85</v>
      </c>
      <c r="BM23">
        <v>5.85</v>
      </c>
      <c r="BN23">
        <v>5.85</v>
      </c>
      <c r="BO23">
        <v>5.85</v>
      </c>
      <c r="BP23">
        <v>5.85</v>
      </c>
      <c r="BQ23">
        <v>5.85</v>
      </c>
      <c r="BR23">
        <v>5.85</v>
      </c>
      <c r="BS23">
        <v>5.85</v>
      </c>
      <c r="BT23">
        <v>5.85</v>
      </c>
      <c r="BU23">
        <v>5.85</v>
      </c>
      <c r="BV23">
        <v>5.85</v>
      </c>
      <c r="BW23">
        <v>5.85</v>
      </c>
      <c r="BX23">
        <v>5.85</v>
      </c>
      <c r="BY23">
        <v>5.85</v>
      </c>
      <c r="BZ23">
        <v>5.85</v>
      </c>
      <c r="CA23">
        <v>5.85</v>
      </c>
      <c r="CB23">
        <v>5.85</v>
      </c>
      <c r="CC23">
        <v>5.85</v>
      </c>
      <c r="CD23">
        <v>5.85</v>
      </c>
      <c r="CE23">
        <v>5.85</v>
      </c>
      <c r="CF23">
        <v>5.85</v>
      </c>
      <c r="CG23">
        <v>5.85</v>
      </c>
      <c r="CH23">
        <v>5.85</v>
      </c>
      <c r="CI23">
        <v>5.85</v>
      </c>
      <c r="CJ23">
        <v>5.85</v>
      </c>
      <c r="CK23">
        <v>5.85</v>
      </c>
      <c r="CL23">
        <v>5.85</v>
      </c>
      <c r="CM23">
        <v>5.85</v>
      </c>
      <c r="CN23">
        <v>5.85</v>
      </c>
      <c r="CO23">
        <v>5.85</v>
      </c>
      <c r="CP23">
        <v>5.85</v>
      </c>
      <c r="CQ23">
        <v>5.85</v>
      </c>
      <c r="CR23">
        <v>5.85</v>
      </c>
      <c r="CS23">
        <v>5.85</v>
      </c>
      <c r="CT23">
        <v>5.85</v>
      </c>
    </row>
    <row r="24" spans="1:98" x14ac:dyDescent="0.25">
      <c r="A24" s="19" t="s">
        <v>266</v>
      </c>
      <c r="L24">
        <v>3.5750000000000002</v>
      </c>
      <c r="M24">
        <v>3.5750000000000002</v>
      </c>
      <c r="N24">
        <v>3.5750000000000002</v>
      </c>
      <c r="O24">
        <v>3.5750000000000002</v>
      </c>
      <c r="P24">
        <v>3.5750000000000002</v>
      </c>
      <c r="Q24">
        <v>3.5750000000000002</v>
      </c>
      <c r="R24">
        <v>3.5750000000000002</v>
      </c>
      <c r="S24">
        <v>3.5750000000000002</v>
      </c>
      <c r="T24">
        <v>3.5750000000000002</v>
      </c>
      <c r="U24">
        <v>3.5750000000000002</v>
      </c>
      <c r="V24">
        <v>3.5750000000000002</v>
      </c>
      <c r="W24">
        <v>3.5750000000000002</v>
      </c>
      <c r="X24">
        <v>3.5750000000000002</v>
      </c>
      <c r="Y24">
        <v>3.5750000000000002</v>
      </c>
      <c r="Z24">
        <v>3.5750000000000002</v>
      </c>
      <c r="AA24">
        <v>3.5750000000000002</v>
      </c>
      <c r="AB24">
        <v>3.5750000000000002</v>
      </c>
      <c r="AC24">
        <v>3.5750000000000002</v>
      </c>
      <c r="AD24">
        <v>3.5750000000000002</v>
      </c>
      <c r="AE24">
        <v>3.5750000000000002</v>
      </c>
      <c r="AF24">
        <v>3.5750000000000002</v>
      </c>
      <c r="AG24">
        <v>3.5750000000000002</v>
      </c>
      <c r="AH24">
        <v>3.5750000000000002</v>
      </c>
      <c r="AI24">
        <v>3.5750000000000002</v>
      </c>
      <c r="AJ24">
        <v>3.5750000000000002</v>
      </c>
      <c r="AK24">
        <v>3.5750000000000002</v>
      </c>
      <c r="AL24">
        <v>3.5750000000000002</v>
      </c>
      <c r="AM24">
        <v>3.5750000000000002</v>
      </c>
      <c r="AN24">
        <v>3.5750000000000002</v>
      </c>
      <c r="AO24">
        <v>3.5750000000000002</v>
      </c>
      <c r="AP24">
        <v>3.5750000000000002</v>
      </c>
      <c r="AQ24">
        <v>3.5750000000000002</v>
      </c>
      <c r="AR24">
        <v>3.5750000000000002</v>
      </c>
      <c r="AS24">
        <v>3.5750000000000002</v>
      </c>
      <c r="AT24">
        <v>3.5750000000000002</v>
      </c>
      <c r="AU24">
        <v>3.5750000000000002</v>
      </c>
      <c r="AV24">
        <v>3.5750000000000002</v>
      </c>
      <c r="AW24">
        <v>3.5750000000000002</v>
      </c>
      <c r="AX24">
        <v>3.5750000000000002</v>
      </c>
      <c r="AY24">
        <v>3.5750000000000002</v>
      </c>
      <c r="AZ24">
        <v>3.5750000000000002</v>
      </c>
      <c r="BA24">
        <v>3.5750000000000002</v>
      </c>
      <c r="BB24">
        <v>3.5750000000000002</v>
      </c>
      <c r="BC24">
        <v>3.5750000000000002</v>
      </c>
      <c r="BD24">
        <v>3.5750000000000002</v>
      </c>
      <c r="BE24">
        <v>3.5750000000000002</v>
      </c>
      <c r="BF24">
        <v>3.5750000000000002</v>
      </c>
      <c r="BG24">
        <v>3.5750000000000002</v>
      </c>
      <c r="BH24">
        <v>3.5750000000000002</v>
      </c>
      <c r="BI24">
        <v>3.5750000000000002</v>
      </c>
      <c r="BJ24">
        <v>3.5750000000000002</v>
      </c>
      <c r="BK24">
        <v>3.5750000000000002</v>
      </c>
      <c r="BL24">
        <v>3.5750000000000002</v>
      </c>
      <c r="BM24">
        <v>3.5750000000000002</v>
      </c>
      <c r="BN24">
        <v>3.5750000000000002</v>
      </c>
      <c r="BO24">
        <v>3.5750000000000002</v>
      </c>
      <c r="BP24">
        <v>3.5750000000000002</v>
      </c>
      <c r="BQ24">
        <v>3.5750000000000002</v>
      </c>
      <c r="BR24">
        <v>3.5750000000000002</v>
      </c>
      <c r="BS24">
        <v>3.5750000000000002</v>
      </c>
      <c r="BT24">
        <v>3.5750000000000002</v>
      </c>
      <c r="BU24">
        <v>3.5750000000000002</v>
      </c>
      <c r="BV24">
        <v>3.5750000000000002</v>
      </c>
      <c r="BW24">
        <v>3.5750000000000002</v>
      </c>
      <c r="BX24">
        <v>3.5750000000000002</v>
      </c>
      <c r="BY24">
        <v>3.5750000000000002</v>
      </c>
      <c r="BZ24">
        <v>3.5750000000000002</v>
      </c>
      <c r="CA24">
        <v>3.5750000000000002</v>
      </c>
      <c r="CB24">
        <v>3.5750000000000002</v>
      </c>
      <c r="CC24">
        <v>3.5750000000000002</v>
      </c>
      <c r="CD24">
        <v>3.5750000000000002</v>
      </c>
      <c r="CE24">
        <v>3.5750000000000002</v>
      </c>
      <c r="CF24">
        <v>3.5750000000000002</v>
      </c>
      <c r="CG24">
        <v>3.5750000000000002</v>
      </c>
      <c r="CH24">
        <v>3.5750000000000002</v>
      </c>
      <c r="CI24">
        <v>3.5750000000000002</v>
      </c>
      <c r="CJ24">
        <v>3.5750000000000002</v>
      </c>
      <c r="CK24">
        <v>3.5750000000000002</v>
      </c>
      <c r="CL24">
        <v>3.5750000000000002</v>
      </c>
      <c r="CM24">
        <v>3.5750000000000002</v>
      </c>
      <c r="CN24">
        <v>3.5750000000000002</v>
      </c>
      <c r="CO24">
        <v>3.5750000000000002</v>
      </c>
      <c r="CP24">
        <v>3.5750000000000002</v>
      </c>
      <c r="CQ24">
        <v>3.5750000000000002</v>
      </c>
      <c r="CR24">
        <v>3.5750000000000002</v>
      </c>
      <c r="CS24">
        <v>3.5750000000000002</v>
      </c>
      <c r="CT24">
        <v>3.5750000000000002</v>
      </c>
    </row>
    <row r="25" spans="1:98" x14ac:dyDescent="0.25">
      <c r="A25" s="19" t="s">
        <v>267</v>
      </c>
      <c r="M25">
        <v>4.5250000000000004</v>
      </c>
      <c r="N25">
        <v>4.5250000000000004</v>
      </c>
      <c r="O25">
        <v>4.5250000000000004</v>
      </c>
      <c r="P25">
        <v>4.5250000000000004</v>
      </c>
      <c r="Q25">
        <v>4.5250000000000004</v>
      </c>
      <c r="R25">
        <v>4.5250000000000004</v>
      </c>
      <c r="S25">
        <v>4.5250000000000004</v>
      </c>
      <c r="T25">
        <v>4.5250000000000004</v>
      </c>
      <c r="U25">
        <v>4.5250000000000004</v>
      </c>
      <c r="V25">
        <v>4.5250000000000004</v>
      </c>
      <c r="W25">
        <v>4.5250000000000004</v>
      </c>
      <c r="X25">
        <v>4.5250000000000004</v>
      </c>
      <c r="Y25">
        <v>4.5250000000000004</v>
      </c>
      <c r="Z25">
        <v>4.5250000000000004</v>
      </c>
      <c r="AA25">
        <v>4.5250000000000004</v>
      </c>
      <c r="AB25">
        <v>4.5250000000000004</v>
      </c>
      <c r="AC25">
        <v>4.5250000000000004</v>
      </c>
      <c r="AD25">
        <v>4.5250000000000004</v>
      </c>
      <c r="AE25">
        <v>4.5250000000000004</v>
      </c>
      <c r="AF25">
        <v>4.5250000000000004</v>
      </c>
      <c r="AG25">
        <v>4.5250000000000004</v>
      </c>
      <c r="AH25">
        <v>4.5250000000000004</v>
      </c>
      <c r="AI25">
        <v>4.5250000000000004</v>
      </c>
      <c r="AJ25">
        <v>4.5250000000000004</v>
      </c>
      <c r="AK25">
        <v>4.5250000000000004</v>
      </c>
      <c r="AL25">
        <v>4.5250000000000004</v>
      </c>
      <c r="AM25">
        <v>4.5250000000000004</v>
      </c>
      <c r="AN25">
        <v>4.5250000000000004</v>
      </c>
      <c r="AO25">
        <v>4.5250000000000004</v>
      </c>
      <c r="AP25">
        <v>4.5250000000000004</v>
      </c>
      <c r="AQ25">
        <v>4.5250000000000004</v>
      </c>
      <c r="AR25">
        <v>4.5250000000000004</v>
      </c>
      <c r="AS25">
        <v>4.5250000000000004</v>
      </c>
      <c r="AT25">
        <v>4.5250000000000004</v>
      </c>
      <c r="AU25">
        <v>4.5250000000000004</v>
      </c>
      <c r="AV25">
        <v>4.5250000000000004</v>
      </c>
      <c r="AW25">
        <v>4.5250000000000004</v>
      </c>
      <c r="AX25">
        <v>4.5250000000000004</v>
      </c>
      <c r="AY25">
        <v>4.5250000000000004</v>
      </c>
      <c r="AZ25">
        <v>4.5250000000000004</v>
      </c>
      <c r="BA25">
        <v>4.5250000000000004</v>
      </c>
      <c r="BB25">
        <v>4.5250000000000004</v>
      </c>
      <c r="BC25">
        <v>4.5250000000000004</v>
      </c>
      <c r="BD25">
        <v>4.5250000000000004</v>
      </c>
      <c r="BE25">
        <v>4.5250000000000004</v>
      </c>
      <c r="BF25">
        <v>4.5250000000000004</v>
      </c>
      <c r="BG25">
        <v>4.5250000000000004</v>
      </c>
      <c r="BH25">
        <v>4.5250000000000004</v>
      </c>
      <c r="BI25">
        <v>4.5250000000000004</v>
      </c>
      <c r="BJ25">
        <v>4.5250000000000004</v>
      </c>
      <c r="BK25">
        <v>4.5250000000000004</v>
      </c>
      <c r="BL25">
        <v>4.5250000000000004</v>
      </c>
      <c r="BM25">
        <v>4.5250000000000004</v>
      </c>
      <c r="BN25">
        <v>4.5250000000000004</v>
      </c>
      <c r="BO25">
        <v>4.5250000000000004</v>
      </c>
      <c r="BP25">
        <v>4.5250000000000004</v>
      </c>
      <c r="BQ25">
        <v>4.5250000000000004</v>
      </c>
      <c r="BR25">
        <v>4.5250000000000004</v>
      </c>
      <c r="BS25">
        <v>4.5250000000000004</v>
      </c>
      <c r="BT25">
        <v>4.5250000000000004</v>
      </c>
      <c r="BU25">
        <v>4.5250000000000004</v>
      </c>
      <c r="BV25">
        <v>4.5250000000000004</v>
      </c>
      <c r="BW25">
        <v>4.5250000000000004</v>
      </c>
      <c r="BX25">
        <v>4.5250000000000004</v>
      </c>
      <c r="BY25">
        <v>4.5250000000000004</v>
      </c>
      <c r="BZ25">
        <v>4.5250000000000004</v>
      </c>
      <c r="CA25">
        <v>4.5250000000000004</v>
      </c>
      <c r="CB25">
        <v>4.5250000000000004</v>
      </c>
      <c r="CC25">
        <v>4.5250000000000004</v>
      </c>
      <c r="CD25">
        <v>4.5250000000000004</v>
      </c>
      <c r="CE25">
        <v>4.5250000000000004</v>
      </c>
      <c r="CF25">
        <v>4.5250000000000004</v>
      </c>
      <c r="CG25">
        <v>4.5250000000000004</v>
      </c>
      <c r="CH25">
        <v>4.5250000000000004</v>
      </c>
      <c r="CI25">
        <v>4.5250000000000004</v>
      </c>
      <c r="CJ25">
        <v>4.5250000000000004</v>
      </c>
      <c r="CK25">
        <v>4.5250000000000004</v>
      </c>
      <c r="CL25">
        <v>4.5250000000000004</v>
      </c>
      <c r="CM25">
        <v>4.5250000000000004</v>
      </c>
      <c r="CN25">
        <v>4.5250000000000004</v>
      </c>
      <c r="CO25">
        <v>4.5250000000000004</v>
      </c>
      <c r="CP25">
        <v>4.5250000000000004</v>
      </c>
      <c r="CQ25">
        <v>4.5250000000000004</v>
      </c>
      <c r="CR25">
        <v>4.5250000000000004</v>
      </c>
      <c r="CS25">
        <v>4.5250000000000004</v>
      </c>
      <c r="CT25">
        <v>4.5250000000000004</v>
      </c>
    </row>
    <row r="26" spans="1:98" x14ac:dyDescent="0.25">
      <c r="A26" s="19" t="s">
        <v>268</v>
      </c>
      <c r="N26">
        <v>7.3250000000000002</v>
      </c>
      <c r="O26">
        <v>7.3250000000000002</v>
      </c>
      <c r="P26">
        <v>7.3250000000000002</v>
      </c>
      <c r="Q26">
        <v>7.3250000000000002</v>
      </c>
      <c r="R26">
        <v>7.3250000000000002</v>
      </c>
      <c r="S26">
        <v>7.3250000000000002</v>
      </c>
      <c r="T26">
        <v>7.3250000000000002</v>
      </c>
      <c r="U26">
        <v>7.3250000000000002</v>
      </c>
      <c r="V26">
        <v>7.3250000000000002</v>
      </c>
      <c r="W26">
        <v>7.3250000000000002</v>
      </c>
      <c r="X26">
        <v>7.3250000000000002</v>
      </c>
      <c r="Y26">
        <v>7.3250000000000002</v>
      </c>
      <c r="Z26">
        <v>7.3250000000000002</v>
      </c>
      <c r="AA26">
        <v>7.3250000000000002</v>
      </c>
      <c r="AB26">
        <v>7.3250000000000002</v>
      </c>
      <c r="AC26">
        <v>7.3250000000000002</v>
      </c>
      <c r="AD26">
        <v>7.3250000000000002</v>
      </c>
      <c r="AE26">
        <v>7.3250000000000002</v>
      </c>
      <c r="AF26">
        <v>7.3250000000000002</v>
      </c>
      <c r="AG26">
        <v>7.3250000000000002</v>
      </c>
      <c r="AH26">
        <v>7.3250000000000002</v>
      </c>
      <c r="AI26">
        <v>7.3250000000000002</v>
      </c>
      <c r="AJ26">
        <v>7.3250000000000002</v>
      </c>
      <c r="AK26">
        <v>7.3250000000000002</v>
      </c>
      <c r="AL26">
        <v>7.3250000000000002</v>
      </c>
      <c r="AM26">
        <v>7.3250000000000002</v>
      </c>
      <c r="AN26">
        <v>7.3250000000000002</v>
      </c>
      <c r="AO26">
        <v>7.3250000000000002</v>
      </c>
      <c r="AP26">
        <v>7.3250000000000002</v>
      </c>
      <c r="AQ26">
        <v>7.3250000000000002</v>
      </c>
      <c r="AR26">
        <v>7.3250000000000002</v>
      </c>
      <c r="AS26">
        <v>7.3250000000000002</v>
      </c>
      <c r="AT26">
        <v>7.3250000000000002</v>
      </c>
      <c r="AU26">
        <v>7.3250000000000002</v>
      </c>
      <c r="AV26">
        <v>7.3250000000000002</v>
      </c>
      <c r="AW26">
        <v>7.3250000000000002</v>
      </c>
      <c r="AX26">
        <v>7.3250000000000002</v>
      </c>
      <c r="AY26">
        <v>7.3250000000000002</v>
      </c>
      <c r="AZ26">
        <v>7.3250000000000002</v>
      </c>
      <c r="BA26">
        <v>7.3250000000000002</v>
      </c>
      <c r="BB26">
        <v>7.3250000000000002</v>
      </c>
      <c r="BC26">
        <v>7.3250000000000002</v>
      </c>
      <c r="BD26">
        <v>7.3250000000000002</v>
      </c>
      <c r="BE26">
        <v>7.3250000000000002</v>
      </c>
      <c r="BF26">
        <v>7.3250000000000002</v>
      </c>
      <c r="BG26">
        <v>7.3250000000000002</v>
      </c>
      <c r="BH26">
        <v>7.3250000000000002</v>
      </c>
      <c r="BI26">
        <v>7.3250000000000002</v>
      </c>
      <c r="BJ26">
        <v>7.3250000000000002</v>
      </c>
      <c r="BK26">
        <v>7.3250000000000002</v>
      </c>
      <c r="BL26">
        <v>7.3250000000000002</v>
      </c>
      <c r="BM26">
        <v>7.3250000000000002</v>
      </c>
      <c r="BN26">
        <v>7.3250000000000002</v>
      </c>
      <c r="BO26">
        <v>7.3250000000000002</v>
      </c>
      <c r="BP26">
        <v>7.3250000000000002</v>
      </c>
      <c r="BQ26">
        <v>7.3250000000000002</v>
      </c>
      <c r="BR26">
        <v>7.3250000000000002</v>
      </c>
      <c r="BS26">
        <v>7.3250000000000002</v>
      </c>
      <c r="BT26">
        <v>7.3250000000000002</v>
      </c>
      <c r="BU26">
        <v>7.3250000000000002</v>
      </c>
      <c r="BV26">
        <v>7.3250000000000002</v>
      </c>
      <c r="BW26">
        <v>7.3250000000000002</v>
      </c>
      <c r="BX26">
        <v>7.3250000000000002</v>
      </c>
      <c r="BY26">
        <v>7.3250000000000002</v>
      </c>
      <c r="BZ26">
        <v>7.3250000000000002</v>
      </c>
      <c r="CA26">
        <v>7.3250000000000002</v>
      </c>
      <c r="CB26">
        <v>7.3250000000000002</v>
      </c>
      <c r="CC26">
        <v>7.3250000000000002</v>
      </c>
      <c r="CD26">
        <v>7.3250000000000002</v>
      </c>
      <c r="CE26">
        <v>7.3250000000000002</v>
      </c>
      <c r="CF26">
        <v>7.3250000000000002</v>
      </c>
      <c r="CG26">
        <v>7.3250000000000002</v>
      </c>
      <c r="CH26">
        <v>7.3250000000000002</v>
      </c>
      <c r="CI26">
        <v>7.3250000000000002</v>
      </c>
      <c r="CJ26">
        <v>7.3250000000000002</v>
      </c>
      <c r="CK26">
        <v>7.3250000000000002</v>
      </c>
      <c r="CL26">
        <v>7.3250000000000002</v>
      </c>
      <c r="CM26">
        <v>7.3250000000000002</v>
      </c>
      <c r="CN26">
        <v>7.3250000000000002</v>
      </c>
      <c r="CO26">
        <v>7.3250000000000002</v>
      </c>
      <c r="CP26">
        <v>7.3250000000000002</v>
      </c>
      <c r="CQ26">
        <v>7.3250000000000002</v>
      </c>
      <c r="CR26">
        <v>7.3250000000000002</v>
      </c>
      <c r="CS26">
        <v>7.3250000000000002</v>
      </c>
      <c r="CT26">
        <v>7.3250000000000002</v>
      </c>
    </row>
    <row r="27" spans="1:98" x14ac:dyDescent="0.25">
      <c r="A27" s="19" t="s">
        <v>269</v>
      </c>
      <c r="O27">
        <v>15.45</v>
      </c>
      <c r="P27">
        <v>15.45</v>
      </c>
      <c r="Q27">
        <v>15.45</v>
      </c>
      <c r="R27">
        <v>15.45</v>
      </c>
      <c r="S27">
        <v>15.45</v>
      </c>
      <c r="T27">
        <v>15.45</v>
      </c>
      <c r="U27">
        <v>15.45</v>
      </c>
      <c r="V27">
        <v>15.45</v>
      </c>
      <c r="W27">
        <v>15.45</v>
      </c>
      <c r="X27">
        <v>15.45</v>
      </c>
      <c r="Y27">
        <v>15.45</v>
      </c>
      <c r="Z27">
        <v>15.45</v>
      </c>
      <c r="AA27">
        <v>15.45</v>
      </c>
      <c r="AB27">
        <v>15.45</v>
      </c>
      <c r="AC27">
        <v>15.45</v>
      </c>
      <c r="AD27">
        <v>15.45</v>
      </c>
      <c r="AE27">
        <v>15.45</v>
      </c>
      <c r="AF27">
        <v>15.45</v>
      </c>
      <c r="AG27">
        <v>15.45</v>
      </c>
      <c r="AH27">
        <v>15.45</v>
      </c>
      <c r="AI27">
        <v>15.45</v>
      </c>
      <c r="AJ27">
        <v>15.45</v>
      </c>
      <c r="AK27">
        <v>15.45</v>
      </c>
      <c r="AL27">
        <v>15.45</v>
      </c>
      <c r="AM27">
        <v>15.45</v>
      </c>
      <c r="AN27">
        <v>15.45</v>
      </c>
      <c r="AO27">
        <v>15.45</v>
      </c>
      <c r="AP27">
        <v>15.45</v>
      </c>
      <c r="AQ27">
        <v>15.45</v>
      </c>
      <c r="AR27">
        <v>15.45</v>
      </c>
      <c r="AS27">
        <v>15.45</v>
      </c>
      <c r="AT27">
        <v>15.45</v>
      </c>
      <c r="AU27">
        <v>15.45</v>
      </c>
      <c r="AV27">
        <v>15.45</v>
      </c>
      <c r="AW27">
        <v>15.45</v>
      </c>
      <c r="AX27">
        <v>15.45</v>
      </c>
      <c r="AY27">
        <v>15.45</v>
      </c>
      <c r="AZ27">
        <v>15.45</v>
      </c>
      <c r="BA27">
        <v>15.45</v>
      </c>
      <c r="BB27">
        <v>15.45</v>
      </c>
      <c r="BC27">
        <v>15.45</v>
      </c>
      <c r="BD27">
        <v>15.45</v>
      </c>
      <c r="BE27">
        <v>15.45</v>
      </c>
      <c r="BF27">
        <v>15.45</v>
      </c>
      <c r="BG27">
        <v>15.45</v>
      </c>
      <c r="BH27">
        <v>15.45</v>
      </c>
      <c r="BI27">
        <v>15.45</v>
      </c>
      <c r="BJ27">
        <v>15.45</v>
      </c>
      <c r="BK27">
        <v>15.45</v>
      </c>
      <c r="BL27">
        <v>15.45</v>
      </c>
      <c r="BM27">
        <v>15.45</v>
      </c>
      <c r="BN27">
        <v>15.45</v>
      </c>
      <c r="BO27">
        <v>15.45</v>
      </c>
      <c r="BP27">
        <v>15.45</v>
      </c>
      <c r="BQ27">
        <v>15.45</v>
      </c>
      <c r="BR27">
        <v>15.45</v>
      </c>
      <c r="BS27">
        <v>15.45</v>
      </c>
      <c r="BT27">
        <v>15.45</v>
      </c>
      <c r="BU27">
        <v>15.45</v>
      </c>
      <c r="BV27">
        <v>15.45</v>
      </c>
      <c r="BW27">
        <v>15.45</v>
      </c>
      <c r="BX27">
        <v>15.45</v>
      </c>
      <c r="BY27">
        <v>15.45</v>
      </c>
      <c r="BZ27">
        <v>15.45</v>
      </c>
      <c r="CA27">
        <v>15.45</v>
      </c>
      <c r="CB27">
        <v>15.45</v>
      </c>
      <c r="CC27">
        <v>15.45</v>
      </c>
      <c r="CD27">
        <v>15.45</v>
      </c>
      <c r="CE27">
        <v>15.45</v>
      </c>
      <c r="CF27">
        <v>15.45</v>
      </c>
      <c r="CG27">
        <v>15.45</v>
      </c>
      <c r="CH27">
        <v>15.45</v>
      </c>
      <c r="CI27">
        <v>15.45</v>
      </c>
      <c r="CJ27">
        <v>15.45</v>
      </c>
      <c r="CK27">
        <v>15.45</v>
      </c>
      <c r="CL27">
        <v>15.45</v>
      </c>
      <c r="CM27">
        <v>15.45</v>
      </c>
      <c r="CN27">
        <v>15.45</v>
      </c>
      <c r="CO27">
        <v>15.45</v>
      </c>
      <c r="CP27">
        <v>15.45</v>
      </c>
      <c r="CQ27">
        <v>15.45</v>
      </c>
      <c r="CR27">
        <v>15.45</v>
      </c>
      <c r="CS27">
        <v>15.45</v>
      </c>
      <c r="CT27">
        <v>15.45</v>
      </c>
    </row>
    <row r="28" spans="1:98" x14ac:dyDescent="0.25">
      <c r="A28" s="19" t="s">
        <v>270</v>
      </c>
      <c r="P28">
        <v>22.4</v>
      </c>
      <c r="Q28">
        <v>22.4</v>
      </c>
      <c r="R28">
        <v>22.4</v>
      </c>
      <c r="S28">
        <v>22.4</v>
      </c>
      <c r="T28">
        <v>22.4</v>
      </c>
      <c r="U28">
        <v>22.4</v>
      </c>
      <c r="V28">
        <v>22.4</v>
      </c>
      <c r="W28">
        <v>22.4</v>
      </c>
      <c r="X28">
        <v>22.4</v>
      </c>
      <c r="Y28">
        <v>22.4</v>
      </c>
      <c r="Z28">
        <v>22.4</v>
      </c>
      <c r="AA28">
        <v>22.4</v>
      </c>
      <c r="AB28">
        <v>22.4</v>
      </c>
      <c r="AC28">
        <v>22.4</v>
      </c>
      <c r="AD28">
        <v>22.4</v>
      </c>
      <c r="AE28">
        <v>22.4</v>
      </c>
      <c r="AF28">
        <v>22.4</v>
      </c>
      <c r="AG28">
        <v>22.4</v>
      </c>
      <c r="AH28">
        <v>22.4</v>
      </c>
      <c r="AI28">
        <v>22.4</v>
      </c>
      <c r="AJ28">
        <v>22.4</v>
      </c>
      <c r="AK28">
        <v>22.4</v>
      </c>
      <c r="AL28">
        <v>22.4</v>
      </c>
      <c r="AM28">
        <v>22.4</v>
      </c>
      <c r="AN28">
        <v>22.4</v>
      </c>
      <c r="AO28">
        <v>22.4</v>
      </c>
      <c r="AP28">
        <v>22.4</v>
      </c>
      <c r="AQ28">
        <v>22.4</v>
      </c>
      <c r="AR28">
        <v>22.4</v>
      </c>
      <c r="AS28">
        <v>22.4</v>
      </c>
      <c r="AT28">
        <v>22.4</v>
      </c>
      <c r="AU28">
        <v>22.4</v>
      </c>
      <c r="AV28">
        <v>22.4</v>
      </c>
      <c r="AW28">
        <v>22.4</v>
      </c>
      <c r="AX28">
        <v>22.4</v>
      </c>
      <c r="AY28">
        <v>22.4</v>
      </c>
      <c r="AZ28">
        <v>22.4</v>
      </c>
      <c r="BA28">
        <v>22.4</v>
      </c>
      <c r="BB28">
        <v>22.4</v>
      </c>
      <c r="BC28">
        <v>22.4</v>
      </c>
      <c r="BD28">
        <v>22.4</v>
      </c>
      <c r="BE28">
        <v>22.4</v>
      </c>
      <c r="BF28">
        <v>22.4</v>
      </c>
      <c r="BG28">
        <v>22.4</v>
      </c>
      <c r="BH28">
        <v>22.4</v>
      </c>
      <c r="BI28">
        <v>22.4</v>
      </c>
      <c r="BJ28">
        <v>22.4</v>
      </c>
      <c r="BK28">
        <v>22.4</v>
      </c>
      <c r="BL28">
        <v>22.4</v>
      </c>
      <c r="BM28">
        <v>22.4</v>
      </c>
      <c r="BN28">
        <v>22.4</v>
      </c>
      <c r="BO28">
        <v>22.4</v>
      </c>
      <c r="BP28">
        <v>22.4</v>
      </c>
      <c r="BQ28">
        <v>22.4</v>
      </c>
      <c r="BR28">
        <v>22.4</v>
      </c>
      <c r="BS28">
        <v>22.4</v>
      </c>
      <c r="BT28">
        <v>22.4</v>
      </c>
      <c r="BU28">
        <v>22.4</v>
      </c>
      <c r="BV28">
        <v>22.4</v>
      </c>
      <c r="BW28">
        <v>22.4</v>
      </c>
      <c r="BX28">
        <v>22.4</v>
      </c>
      <c r="BY28">
        <v>22.4</v>
      </c>
      <c r="BZ28">
        <v>22.4</v>
      </c>
      <c r="CA28">
        <v>22.4</v>
      </c>
      <c r="CB28">
        <v>22.4</v>
      </c>
      <c r="CC28">
        <v>22.4</v>
      </c>
      <c r="CD28">
        <v>22.4</v>
      </c>
      <c r="CE28">
        <v>22.4</v>
      </c>
      <c r="CF28">
        <v>22.4</v>
      </c>
      <c r="CG28">
        <v>22.4</v>
      </c>
      <c r="CH28">
        <v>22.4</v>
      </c>
      <c r="CI28">
        <v>22.4</v>
      </c>
      <c r="CJ28">
        <v>22.4</v>
      </c>
      <c r="CK28">
        <v>22.4</v>
      </c>
      <c r="CL28">
        <v>22.4</v>
      </c>
      <c r="CM28">
        <v>22.4</v>
      </c>
      <c r="CN28">
        <v>22.4</v>
      </c>
      <c r="CO28">
        <v>22.4</v>
      </c>
      <c r="CP28">
        <v>22.4</v>
      </c>
      <c r="CQ28">
        <v>22.4</v>
      </c>
      <c r="CR28">
        <v>22.4</v>
      </c>
      <c r="CS28">
        <v>22.4</v>
      </c>
      <c r="CT28">
        <v>22.4</v>
      </c>
    </row>
    <row r="29" spans="1:98" x14ac:dyDescent="0.25">
      <c r="A29" s="19" t="s">
        <v>271</v>
      </c>
      <c r="Q29">
        <v>24.35</v>
      </c>
      <c r="R29">
        <v>24.35</v>
      </c>
      <c r="S29">
        <v>24.35</v>
      </c>
      <c r="T29">
        <v>24.35</v>
      </c>
      <c r="U29">
        <v>24.35</v>
      </c>
      <c r="V29">
        <v>24.35</v>
      </c>
      <c r="W29">
        <v>24.35</v>
      </c>
      <c r="X29">
        <v>24.35</v>
      </c>
      <c r="Y29">
        <v>24.35</v>
      </c>
      <c r="Z29">
        <v>24.35</v>
      </c>
      <c r="AA29">
        <v>24.35</v>
      </c>
      <c r="AB29">
        <v>24.35</v>
      </c>
      <c r="AC29">
        <v>24.35</v>
      </c>
      <c r="AD29">
        <v>24.35</v>
      </c>
      <c r="AE29">
        <v>24.35</v>
      </c>
      <c r="AF29">
        <v>24.35</v>
      </c>
      <c r="AG29">
        <v>24.35</v>
      </c>
      <c r="AH29">
        <v>24.35</v>
      </c>
      <c r="AI29">
        <v>24.35</v>
      </c>
      <c r="AJ29">
        <v>24.35</v>
      </c>
      <c r="AK29">
        <v>24.35</v>
      </c>
      <c r="AL29">
        <v>24.35</v>
      </c>
      <c r="AM29">
        <v>24.35</v>
      </c>
      <c r="AN29">
        <v>24.35</v>
      </c>
      <c r="AO29">
        <v>24.35</v>
      </c>
      <c r="AP29">
        <v>24.35</v>
      </c>
      <c r="AQ29">
        <v>24.35</v>
      </c>
      <c r="AR29">
        <v>24.35</v>
      </c>
      <c r="AS29">
        <v>24.35</v>
      </c>
      <c r="AT29">
        <v>24.35</v>
      </c>
      <c r="AU29">
        <v>24.35</v>
      </c>
      <c r="AV29">
        <v>24.35</v>
      </c>
      <c r="AW29">
        <v>24.35</v>
      </c>
      <c r="AX29">
        <v>24.35</v>
      </c>
      <c r="AY29">
        <v>24.35</v>
      </c>
      <c r="AZ29">
        <v>24.35</v>
      </c>
      <c r="BA29">
        <v>24.35</v>
      </c>
      <c r="BB29">
        <v>24.35</v>
      </c>
      <c r="BC29">
        <v>24.35</v>
      </c>
      <c r="BD29">
        <v>24.35</v>
      </c>
      <c r="BE29">
        <v>24.35</v>
      </c>
      <c r="BF29">
        <v>24.35</v>
      </c>
      <c r="BG29">
        <v>24.35</v>
      </c>
      <c r="BH29">
        <v>24.35</v>
      </c>
      <c r="BI29">
        <v>24.35</v>
      </c>
      <c r="BJ29">
        <v>24.35</v>
      </c>
      <c r="BK29">
        <v>24.35</v>
      </c>
      <c r="BL29">
        <v>24.35</v>
      </c>
      <c r="BM29">
        <v>24.35</v>
      </c>
      <c r="BN29">
        <v>24.35</v>
      </c>
      <c r="BO29">
        <v>24.35</v>
      </c>
      <c r="BP29">
        <v>24.35</v>
      </c>
      <c r="BQ29">
        <v>24.35</v>
      </c>
      <c r="BR29">
        <v>24.35</v>
      </c>
      <c r="BS29">
        <v>24.35</v>
      </c>
      <c r="BT29">
        <v>24.35</v>
      </c>
      <c r="BU29">
        <v>24.35</v>
      </c>
      <c r="BV29">
        <v>24.35</v>
      </c>
      <c r="BW29">
        <v>24.35</v>
      </c>
      <c r="BX29">
        <v>24.35</v>
      </c>
      <c r="BY29">
        <v>24.35</v>
      </c>
      <c r="BZ29">
        <v>24.35</v>
      </c>
      <c r="CA29">
        <v>24.35</v>
      </c>
      <c r="CB29">
        <v>24.35</v>
      </c>
      <c r="CC29">
        <v>24.35</v>
      </c>
      <c r="CD29">
        <v>24.35</v>
      </c>
      <c r="CE29">
        <v>24.35</v>
      </c>
      <c r="CF29">
        <v>24.35</v>
      </c>
      <c r="CG29">
        <v>24.35</v>
      </c>
      <c r="CH29">
        <v>24.35</v>
      </c>
      <c r="CI29">
        <v>24.35</v>
      </c>
      <c r="CJ29">
        <v>24.35</v>
      </c>
      <c r="CK29">
        <v>24.35</v>
      </c>
      <c r="CL29">
        <v>24.35</v>
      </c>
      <c r="CM29">
        <v>24.35</v>
      </c>
      <c r="CN29">
        <v>24.35</v>
      </c>
      <c r="CO29">
        <v>24.35</v>
      </c>
      <c r="CP29">
        <v>24.35</v>
      </c>
      <c r="CQ29">
        <v>24.35</v>
      </c>
      <c r="CR29">
        <v>24.35</v>
      </c>
      <c r="CS29">
        <v>24.35</v>
      </c>
      <c r="CT29">
        <v>24.35</v>
      </c>
    </row>
    <row r="30" spans="1:98" x14ac:dyDescent="0.25">
      <c r="A30" s="19" t="s">
        <v>272</v>
      </c>
      <c r="R30">
        <v>37.424999999999997</v>
      </c>
      <c r="S30">
        <v>37.424999999999997</v>
      </c>
      <c r="T30">
        <v>37.424999999999997</v>
      </c>
      <c r="U30">
        <v>37.424999999999997</v>
      </c>
      <c r="V30">
        <v>37.424999999999997</v>
      </c>
      <c r="W30">
        <v>37.424999999999997</v>
      </c>
      <c r="X30">
        <v>37.424999999999997</v>
      </c>
      <c r="Y30">
        <v>37.424999999999997</v>
      </c>
      <c r="Z30">
        <v>37.424999999999997</v>
      </c>
      <c r="AA30">
        <v>37.424999999999997</v>
      </c>
      <c r="AB30">
        <v>37.424999999999997</v>
      </c>
      <c r="AC30">
        <v>37.424999999999997</v>
      </c>
      <c r="AD30">
        <v>37.424999999999997</v>
      </c>
      <c r="AE30">
        <v>37.424999999999997</v>
      </c>
      <c r="AF30">
        <v>37.424999999999997</v>
      </c>
      <c r="AG30">
        <v>37.424999999999997</v>
      </c>
      <c r="AH30">
        <v>37.424999999999997</v>
      </c>
      <c r="AI30">
        <v>37.424999999999997</v>
      </c>
      <c r="AJ30">
        <v>37.424999999999997</v>
      </c>
      <c r="AK30">
        <v>37.424999999999997</v>
      </c>
      <c r="AL30">
        <v>37.424999999999997</v>
      </c>
      <c r="AM30">
        <v>37.424999999999997</v>
      </c>
      <c r="AN30">
        <v>37.424999999999997</v>
      </c>
      <c r="AO30">
        <v>37.424999999999997</v>
      </c>
      <c r="AP30">
        <v>37.424999999999997</v>
      </c>
      <c r="AQ30">
        <v>37.424999999999997</v>
      </c>
      <c r="AR30">
        <v>37.424999999999997</v>
      </c>
      <c r="AS30">
        <v>37.424999999999997</v>
      </c>
      <c r="AT30">
        <v>37.424999999999997</v>
      </c>
      <c r="AU30">
        <v>37.424999999999997</v>
      </c>
      <c r="AV30">
        <v>37.424999999999997</v>
      </c>
      <c r="AW30">
        <v>37.424999999999997</v>
      </c>
      <c r="AX30">
        <v>37.424999999999997</v>
      </c>
      <c r="AY30">
        <v>37.424999999999997</v>
      </c>
      <c r="AZ30">
        <v>37.424999999999997</v>
      </c>
      <c r="BA30">
        <v>37.424999999999997</v>
      </c>
      <c r="BB30">
        <v>37.424999999999997</v>
      </c>
      <c r="BC30">
        <v>37.424999999999997</v>
      </c>
      <c r="BD30">
        <v>37.424999999999997</v>
      </c>
      <c r="BE30">
        <v>37.424999999999997</v>
      </c>
      <c r="BF30">
        <v>37.424999999999997</v>
      </c>
      <c r="BG30">
        <v>37.424999999999997</v>
      </c>
      <c r="BH30">
        <v>37.424999999999997</v>
      </c>
      <c r="BI30">
        <v>37.424999999999997</v>
      </c>
      <c r="BJ30">
        <v>37.424999999999997</v>
      </c>
      <c r="BK30">
        <v>37.424999999999997</v>
      </c>
      <c r="BL30">
        <v>37.424999999999997</v>
      </c>
      <c r="BM30">
        <v>37.424999999999997</v>
      </c>
      <c r="BN30">
        <v>37.424999999999997</v>
      </c>
      <c r="BO30">
        <v>37.424999999999997</v>
      </c>
      <c r="BP30">
        <v>37.424999999999997</v>
      </c>
      <c r="BQ30">
        <v>37.424999999999997</v>
      </c>
      <c r="BR30">
        <v>37.424999999999997</v>
      </c>
      <c r="BS30">
        <v>37.424999999999997</v>
      </c>
      <c r="BT30">
        <v>37.424999999999997</v>
      </c>
      <c r="BU30">
        <v>37.424999999999997</v>
      </c>
      <c r="BV30">
        <v>37.424999999999997</v>
      </c>
      <c r="BW30">
        <v>37.424999999999997</v>
      </c>
      <c r="BX30">
        <v>37.424999999999997</v>
      </c>
      <c r="BY30">
        <v>37.424999999999997</v>
      </c>
      <c r="BZ30">
        <v>37.424999999999997</v>
      </c>
      <c r="CA30">
        <v>37.424999999999997</v>
      </c>
      <c r="CB30">
        <v>37.424999999999997</v>
      </c>
      <c r="CC30">
        <v>37.424999999999997</v>
      </c>
      <c r="CD30">
        <v>37.424999999999997</v>
      </c>
      <c r="CE30">
        <v>37.424999999999997</v>
      </c>
      <c r="CF30">
        <v>37.424999999999997</v>
      </c>
      <c r="CG30">
        <v>37.424999999999997</v>
      </c>
      <c r="CH30">
        <v>37.424999999999997</v>
      </c>
      <c r="CI30">
        <v>37.424999999999997</v>
      </c>
      <c r="CJ30">
        <v>37.424999999999997</v>
      </c>
      <c r="CK30">
        <v>37.424999999999997</v>
      </c>
      <c r="CL30">
        <v>37.424999999999997</v>
      </c>
      <c r="CM30">
        <v>37.424999999999997</v>
      </c>
      <c r="CN30">
        <v>37.424999999999997</v>
      </c>
      <c r="CO30">
        <v>37.424999999999997</v>
      </c>
      <c r="CP30">
        <v>37.424999999999997</v>
      </c>
      <c r="CQ30">
        <v>37.424999999999997</v>
      </c>
      <c r="CR30">
        <v>37.424999999999997</v>
      </c>
      <c r="CS30">
        <v>37.424999999999997</v>
      </c>
      <c r="CT30">
        <v>37.424999999999997</v>
      </c>
    </row>
    <row r="31" spans="1:98" x14ac:dyDescent="0.25">
      <c r="A31" s="19" t="s">
        <v>273</v>
      </c>
      <c r="S31">
        <v>33.225000000000001</v>
      </c>
      <c r="T31">
        <v>33.225000000000001</v>
      </c>
      <c r="U31">
        <v>33.225000000000001</v>
      </c>
      <c r="V31">
        <v>33.225000000000001</v>
      </c>
      <c r="W31">
        <v>33.225000000000001</v>
      </c>
      <c r="X31">
        <v>33.225000000000001</v>
      </c>
      <c r="Y31">
        <v>33.225000000000001</v>
      </c>
      <c r="Z31">
        <v>33.225000000000001</v>
      </c>
      <c r="AA31">
        <v>33.225000000000001</v>
      </c>
      <c r="AB31">
        <v>33.225000000000001</v>
      </c>
      <c r="AC31">
        <v>33.225000000000001</v>
      </c>
      <c r="AD31">
        <v>33.225000000000001</v>
      </c>
      <c r="AE31">
        <v>33.225000000000001</v>
      </c>
      <c r="AF31">
        <v>33.225000000000001</v>
      </c>
      <c r="AG31">
        <v>33.225000000000001</v>
      </c>
      <c r="AH31">
        <v>33.225000000000001</v>
      </c>
      <c r="AI31">
        <v>33.225000000000001</v>
      </c>
      <c r="AJ31">
        <v>33.225000000000001</v>
      </c>
      <c r="AK31">
        <v>33.225000000000001</v>
      </c>
      <c r="AL31">
        <v>33.225000000000001</v>
      </c>
      <c r="AM31">
        <v>33.225000000000001</v>
      </c>
      <c r="AN31">
        <v>33.225000000000001</v>
      </c>
      <c r="AO31">
        <v>33.225000000000001</v>
      </c>
      <c r="AP31">
        <v>33.225000000000001</v>
      </c>
      <c r="AQ31">
        <v>33.225000000000001</v>
      </c>
      <c r="AR31">
        <v>33.225000000000001</v>
      </c>
      <c r="AS31">
        <v>33.225000000000001</v>
      </c>
      <c r="AT31">
        <v>33.225000000000001</v>
      </c>
      <c r="AU31">
        <v>33.225000000000001</v>
      </c>
      <c r="AV31">
        <v>33.225000000000001</v>
      </c>
      <c r="AW31">
        <v>33.225000000000001</v>
      </c>
      <c r="AX31">
        <v>33.225000000000001</v>
      </c>
      <c r="AY31">
        <v>33.225000000000001</v>
      </c>
      <c r="AZ31">
        <v>33.225000000000001</v>
      </c>
      <c r="BA31">
        <v>33.225000000000001</v>
      </c>
      <c r="BB31">
        <v>33.225000000000001</v>
      </c>
      <c r="BC31">
        <v>33.225000000000001</v>
      </c>
      <c r="BD31">
        <v>33.225000000000001</v>
      </c>
      <c r="BE31">
        <v>33.225000000000001</v>
      </c>
      <c r="BF31">
        <v>33.225000000000001</v>
      </c>
      <c r="BG31">
        <v>33.225000000000001</v>
      </c>
      <c r="BH31">
        <v>33.225000000000001</v>
      </c>
      <c r="BI31">
        <v>33.225000000000001</v>
      </c>
      <c r="BJ31">
        <v>33.225000000000001</v>
      </c>
      <c r="BK31">
        <v>33.225000000000001</v>
      </c>
      <c r="BL31">
        <v>33.225000000000001</v>
      </c>
      <c r="BM31">
        <v>33.225000000000001</v>
      </c>
      <c r="BN31">
        <v>33.225000000000001</v>
      </c>
      <c r="BO31">
        <v>33.225000000000001</v>
      </c>
      <c r="BP31">
        <v>33.225000000000001</v>
      </c>
      <c r="BQ31">
        <v>33.225000000000001</v>
      </c>
      <c r="BR31">
        <v>33.225000000000001</v>
      </c>
      <c r="BS31">
        <v>33.225000000000001</v>
      </c>
      <c r="BT31">
        <v>33.225000000000001</v>
      </c>
      <c r="BU31">
        <v>33.225000000000001</v>
      </c>
      <c r="BV31">
        <v>33.225000000000001</v>
      </c>
      <c r="BW31">
        <v>33.225000000000001</v>
      </c>
      <c r="BX31">
        <v>33.225000000000001</v>
      </c>
      <c r="BY31">
        <v>33.225000000000001</v>
      </c>
      <c r="BZ31">
        <v>33.225000000000001</v>
      </c>
      <c r="CA31">
        <v>33.225000000000001</v>
      </c>
      <c r="CB31">
        <v>33.225000000000001</v>
      </c>
      <c r="CC31">
        <v>33.225000000000001</v>
      </c>
      <c r="CD31">
        <v>33.225000000000001</v>
      </c>
      <c r="CE31">
        <v>33.225000000000001</v>
      </c>
      <c r="CF31">
        <v>33.225000000000001</v>
      </c>
      <c r="CG31">
        <v>33.225000000000001</v>
      </c>
      <c r="CH31">
        <v>33.225000000000001</v>
      </c>
      <c r="CI31">
        <v>33.225000000000001</v>
      </c>
      <c r="CJ31">
        <v>33.225000000000001</v>
      </c>
      <c r="CK31">
        <v>33.225000000000001</v>
      </c>
      <c r="CL31">
        <v>33.225000000000001</v>
      </c>
      <c r="CM31">
        <v>33.225000000000001</v>
      </c>
      <c r="CN31">
        <v>33.225000000000001</v>
      </c>
      <c r="CO31">
        <v>33.225000000000001</v>
      </c>
      <c r="CP31">
        <v>33.225000000000001</v>
      </c>
      <c r="CQ31">
        <v>33.225000000000001</v>
      </c>
      <c r="CR31">
        <v>33.225000000000001</v>
      </c>
      <c r="CS31">
        <v>33.225000000000001</v>
      </c>
      <c r="CT31">
        <v>33.225000000000001</v>
      </c>
    </row>
    <row r="32" spans="1:98" x14ac:dyDescent="0.25">
      <c r="A32" s="19" t="s">
        <v>274</v>
      </c>
      <c r="T32">
        <v>29.6</v>
      </c>
      <c r="U32">
        <v>29.6</v>
      </c>
      <c r="V32">
        <v>29.6</v>
      </c>
      <c r="W32">
        <v>29.6</v>
      </c>
      <c r="X32">
        <v>29.6</v>
      </c>
      <c r="Y32">
        <v>29.6</v>
      </c>
      <c r="Z32">
        <v>29.6</v>
      </c>
      <c r="AA32">
        <v>29.6</v>
      </c>
      <c r="AB32">
        <v>29.6</v>
      </c>
      <c r="AC32">
        <v>29.6</v>
      </c>
      <c r="AD32">
        <v>29.6</v>
      </c>
      <c r="AE32">
        <v>29.6</v>
      </c>
      <c r="AF32">
        <v>29.6</v>
      </c>
      <c r="AG32">
        <v>29.6</v>
      </c>
      <c r="AH32">
        <v>29.6</v>
      </c>
      <c r="AI32">
        <v>29.6</v>
      </c>
      <c r="AJ32">
        <v>29.6</v>
      </c>
      <c r="AK32">
        <v>29.6</v>
      </c>
      <c r="AL32">
        <v>29.6</v>
      </c>
      <c r="AM32">
        <v>29.6</v>
      </c>
      <c r="AN32">
        <v>29.6</v>
      </c>
      <c r="AO32">
        <v>29.6</v>
      </c>
      <c r="AP32">
        <v>29.6</v>
      </c>
      <c r="AQ32">
        <v>29.6</v>
      </c>
      <c r="AR32">
        <v>29.6</v>
      </c>
      <c r="AS32">
        <v>29.6</v>
      </c>
      <c r="AT32">
        <v>29.6</v>
      </c>
      <c r="AU32">
        <v>29.6</v>
      </c>
      <c r="AV32">
        <v>29.6</v>
      </c>
      <c r="AW32">
        <v>29.6</v>
      </c>
      <c r="AX32">
        <v>29.6</v>
      </c>
      <c r="AY32">
        <v>29.6</v>
      </c>
      <c r="AZ32">
        <v>29.6</v>
      </c>
      <c r="BA32">
        <v>29.6</v>
      </c>
      <c r="BB32">
        <v>29.6</v>
      </c>
      <c r="BC32">
        <v>29.6</v>
      </c>
      <c r="BD32">
        <v>29.6</v>
      </c>
      <c r="BE32">
        <v>29.6</v>
      </c>
      <c r="BF32">
        <v>29.6</v>
      </c>
      <c r="BG32">
        <v>29.6</v>
      </c>
      <c r="BH32">
        <v>29.6</v>
      </c>
      <c r="BI32">
        <v>29.6</v>
      </c>
      <c r="BJ32">
        <v>29.6</v>
      </c>
      <c r="BK32">
        <v>29.6</v>
      </c>
      <c r="BL32">
        <v>29.6</v>
      </c>
      <c r="BM32">
        <v>29.6</v>
      </c>
      <c r="BN32">
        <v>29.6</v>
      </c>
      <c r="BO32">
        <v>29.6</v>
      </c>
      <c r="BP32">
        <v>29.6</v>
      </c>
      <c r="BQ32">
        <v>29.6</v>
      </c>
      <c r="BR32">
        <v>29.6</v>
      </c>
      <c r="BS32">
        <v>29.6</v>
      </c>
      <c r="BT32">
        <v>29.6</v>
      </c>
      <c r="BU32">
        <v>29.6</v>
      </c>
      <c r="BV32">
        <v>29.6</v>
      </c>
      <c r="BW32">
        <v>29.6</v>
      </c>
      <c r="BX32">
        <v>29.6</v>
      </c>
      <c r="BY32">
        <v>29.6</v>
      </c>
      <c r="BZ32">
        <v>29.6</v>
      </c>
      <c r="CA32">
        <v>29.6</v>
      </c>
      <c r="CB32">
        <v>29.6</v>
      </c>
      <c r="CC32">
        <v>29.6</v>
      </c>
      <c r="CD32">
        <v>29.6</v>
      </c>
      <c r="CE32">
        <v>29.6</v>
      </c>
      <c r="CF32">
        <v>29.6</v>
      </c>
      <c r="CG32">
        <v>29.6</v>
      </c>
      <c r="CH32">
        <v>29.6</v>
      </c>
      <c r="CI32">
        <v>29.6</v>
      </c>
      <c r="CJ32">
        <v>29.6</v>
      </c>
      <c r="CK32">
        <v>29.6</v>
      </c>
      <c r="CL32">
        <v>29.6</v>
      </c>
      <c r="CM32">
        <v>29.6</v>
      </c>
      <c r="CN32">
        <v>29.6</v>
      </c>
      <c r="CO32">
        <v>29.6</v>
      </c>
      <c r="CP32">
        <v>29.6</v>
      </c>
      <c r="CQ32">
        <v>29.6</v>
      </c>
      <c r="CR32">
        <v>29.6</v>
      </c>
      <c r="CS32">
        <v>29.6</v>
      </c>
      <c r="CT32">
        <v>29.6</v>
      </c>
    </row>
    <row r="33" spans="1:98" x14ac:dyDescent="0.25">
      <c r="A33" s="19" t="s">
        <v>275</v>
      </c>
      <c r="U33">
        <v>34.950000000000003</v>
      </c>
      <c r="V33">
        <v>34.950000000000003</v>
      </c>
      <c r="W33">
        <v>34.950000000000003</v>
      </c>
      <c r="X33">
        <v>34.950000000000003</v>
      </c>
      <c r="Y33">
        <v>34.950000000000003</v>
      </c>
      <c r="Z33">
        <v>34.950000000000003</v>
      </c>
      <c r="AA33">
        <v>34.950000000000003</v>
      </c>
      <c r="AB33">
        <v>34.950000000000003</v>
      </c>
      <c r="AC33">
        <v>34.950000000000003</v>
      </c>
      <c r="AD33">
        <v>34.950000000000003</v>
      </c>
      <c r="AE33">
        <v>34.950000000000003</v>
      </c>
      <c r="AF33">
        <v>34.950000000000003</v>
      </c>
      <c r="AG33">
        <v>34.950000000000003</v>
      </c>
      <c r="AH33">
        <v>34.950000000000003</v>
      </c>
      <c r="AI33">
        <v>34.950000000000003</v>
      </c>
      <c r="AJ33">
        <v>34.950000000000003</v>
      </c>
      <c r="AK33">
        <v>34.950000000000003</v>
      </c>
      <c r="AL33">
        <v>34.950000000000003</v>
      </c>
      <c r="AM33">
        <v>34.950000000000003</v>
      </c>
      <c r="AN33">
        <v>34.950000000000003</v>
      </c>
      <c r="AO33">
        <v>34.950000000000003</v>
      </c>
      <c r="AP33">
        <v>34.950000000000003</v>
      </c>
      <c r="AQ33">
        <v>34.950000000000003</v>
      </c>
      <c r="AR33">
        <v>34.950000000000003</v>
      </c>
      <c r="AS33">
        <v>34.950000000000003</v>
      </c>
      <c r="AT33">
        <v>34.950000000000003</v>
      </c>
      <c r="AU33">
        <v>34.950000000000003</v>
      </c>
      <c r="AV33">
        <v>34.950000000000003</v>
      </c>
      <c r="AW33">
        <v>34.950000000000003</v>
      </c>
      <c r="AX33">
        <v>34.950000000000003</v>
      </c>
      <c r="AY33">
        <v>34.950000000000003</v>
      </c>
      <c r="AZ33">
        <v>34.950000000000003</v>
      </c>
      <c r="BA33">
        <v>34.950000000000003</v>
      </c>
      <c r="BB33">
        <v>34.950000000000003</v>
      </c>
      <c r="BC33">
        <v>34.950000000000003</v>
      </c>
      <c r="BD33">
        <v>34.950000000000003</v>
      </c>
      <c r="BE33">
        <v>34.950000000000003</v>
      </c>
      <c r="BF33">
        <v>34.950000000000003</v>
      </c>
      <c r="BG33">
        <v>34.950000000000003</v>
      </c>
      <c r="BH33">
        <v>34.950000000000003</v>
      </c>
      <c r="BI33">
        <v>34.950000000000003</v>
      </c>
      <c r="BJ33">
        <v>34.950000000000003</v>
      </c>
      <c r="BK33">
        <v>34.950000000000003</v>
      </c>
      <c r="BL33">
        <v>34.950000000000003</v>
      </c>
      <c r="BM33">
        <v>34.950000000000003</v>
      </c>
      <c r="BN33">
        <v>34.950000000000003</v>
      </c>
      <c r="BO33">
        <v>34.950000000000003</v>
      </c>
      <c r="BP33">
        <v>34.950000000000003</v>
      </c>
      <c r="BQ33">
        <v>34.950000000000003</v>
      </c>
      <c r="BR33">
        <v>34.950000000000003</v>
      </c>
      <c r="BS33">
        <v>34.950000000000003</v>
      </c>
      <c r="BT33">
        <v>34.950000000000003</v>
      </c>
      <c r="BU33">
        <v>34.950000000000003</v>
      </c>
      <c r="BV33">
        <v>34.950000000000003</v>
      </c>
      <c r="BW33">
        <v>34.950000000000003</v>
      </c>
      <c r="BX33">
        <v>34.950000000000003</v>
      </c>
      <c r="BY33">
        <v>34.950000000000003</v>
      </c>
      <c r="BZ33">
        <v>34.950000000000003</v>
      </c>
      <c r="CA33">
        <v>34.950000000000003</v>
      </c>
      <c r="CB33">
        <v>34.950000000000003</v>
      </c>
      <c r="CC33">
        <v>34.950000000000003</v>
      </c>
      <c r="CD33">
        <v>34.950000000000003</v>
      </c>
      <c r="CE33">
        <v>34.950000000000003</v>
      </c>
      <c r="CF33">
        <v>34.950000000000003</v>
      </c>
      <c r="CG33">
        <v>34.950000000000003</v>
      </c>
      <c r="CH33">
        <v>34.950000000000003</v>
      </c>
      <c r="CI33">
        <v>34.950000000000003</v>
      </c>
      <c r="CJ33">
        <v>34.950000000000003</v>
      </c>
      <c r="CK33">
        <v>34.950000000000003</v>
      </c>
      <c r="CL33">
        <v>34.950000000000003</v>
      </c>
      <c r="CM33">
        <v>34.950000000000003</v>
      </c>
      <c r="CN33">
        <v>34.950000000000003</v>
      </c>
      <c r="CO33">
        <v>34.950000000000003</v>
      </c>
      <c r="CP33">
        <v>34.950000000000003</v>
      </c>
      <c r="CQ33">
        <v>34.950000000000003</v>
      </c>
      <c r="CR33">
        <v>34.950000000000003</v>
      </c>
      <c r="CS33">
        <v>34.950000000000003</v>
      </c>
      <c r="CT33">
        <v>34.950000000000003</v>
      </c>
    </row>
    <row r="34" spans="1:98" x14ac:dyDescent="0.25">
      <c r="A34" s="19" t="s">
        <v>276</v>
      </c>
      <c r="V34">
        <v>33.85</v>
      </c>
      <c r="W34">
        <v>33.85</v>
      </c>
      <c r="X34">
        <v>33.85</v>
      </c>
      <c r="Y34">
        <v>33.85</v>
      </c>
      <c r="Z34">
        <v>33.85</v>
      </c>
      <c r="AA34">
        <v>33.85</v>
      </c>
      <c r="AB34">
        <v>33.85</v>
      </c>
      <c r="AC34">
        <v>33.85</v>
      </c>
      <c r="AD34">
        <v>33.85</v>
      </c>
      <c r="AE34">
        <v>33.85</v>
      </c>
      <c r="AF34">
        <v>33.85</v>
      </c>
      <c r="AG34">
        <v>33.85</v>
      </c>
      <c r="AH34">
        <v>33.85</v>
      </c>
      <c r="AI34">
        <v>33.85</v>
      </c>
      <c r="AJ34">
        <v>33.85</v>
      </c>
      <c r="AK34">
        <v>33.85</v>
      </c>
      <c r="AL34">
        <v>33.85</v>
      </c>
      <c r="AM34">
        <v>33.85</v>
      </c>
      <c r="AN34">
        <v>33.85</v>
      </c>
      <c r="AO34">
        <v>33.85</v>
      </c>
      <c r="AP34">
        <v>33.85</v>
      </c>
      <c r="AQ34">
        <v>33.85</v>
      </c>
      <c r="AR34">
        <v>33.85</v>
      </c>
      <c r="AS34">
        <v>33.85</v>
      </c>
      <c r="AT34">
        <v>33.85</v>
      </c>
      <c r="AU34">
        <v>33.85</v>
      </c>
      <c r="AV34">
        <v>33.85</v>
      </c>
      <c r="AW34">
        <v>33.85</v>
      </c>
      <c r="AX34">
        <v>33.85</v>
      </c>
      <c r="AY34">
        <v>33.85</v>
      </c>
      <c r="AZ34">
        <v>33.85</v>
      </c>
      <c r="BA34">
        <v>33.85</v>
      </c>
      <c r="BB34">
        <v>33.85</v>
      </c>
      <c r="BC34">
        <v>33.85</v>
      </c>
      <c r="BD34">
        <v>33.85</v>
      </c>
      <c r="BE34">
        <v>33.85</v>
      </c>
      <c r="BF34">
        <v>33.85</v>
      </c>
      <c r="BG34">
        <v>33.85</v>
      </c>
      <c r="BH34">
        <v>33.85</v>
      </c>
      <c r="BI34">
        <v>33.85</v>
      </c>
      <c r="BJ34">
        <v>33.85</v>
      </c>
      <c r="BK34">
        <v>33.85</v>
      </c>
      <c r="BL34">
        <v>33.85</v>
      </c>
      <c r="BM34">
        <v>33.85</v>
      </c>
      <c r="BN34">
        <v>33.85</v>
      </c>
      <c r="BO34">
        <v>33.85</v>
      </c>
      <c r="BP34">
        <v>33.85</v>
      </c>
      <c r="BQ34">
        <v>33.85</v>
      </c>
      <c r="BR34">
        <v>33.85</v>
      </c>
      <c r="BS34">
        <v>33.85</v>
      </c>
      <c r="BT34">
        <v>33.85</v>
      </c>
      <c r="BU34">
        <v>33.85</v>
      </c>
      <c r="BV34">
        <v>33.85</v>
      </c>
      <c r="BW34">
        <v>33.85</v>
      </c>
      <c r="BX34">
        <v>33.85</v>
      </c>
      <c r="BY34">
        <v>33.85</v>
      </c>
      <c r="BZ34">
        <v>33.85</v>
      </c>
      <c r="CA34">
        <v>33.85</v>
      </c>
      <c r="CB34">
        <v>33.85</v>
      </c>
      <c r="CC34">
        <v>33.85</v>
      </c>
      <c r="CD34">
        <v>33.85</v>
      </c>
      <c r="CE34">
        <v>33.85</v>
      </c>
      <c r="CF34">
        <v>33.85</v>
      </c>
      <c r="CG34">
        <v>33.85</v>
      </c>
      <c r="CH34">
        <v>33.85</v>
      </c>
      <c r="CI34">
        <v>33.85</v>
      </c>
      <c r="CJ34">
        <v>33.85</v>
      </c>
      <c r="CK34">
        <v>33.85</v>
      </c>
      <c r="CL34">
        <v>33.85</v>
      </c>
      <c r="CM34">
        <v>33.85</v>
      </c>
      <c r="CN34">
        <v>33.85</v>
      </c>
      <c r="CO34">
        <v>33.85</v>
      </c>
      <c r="CP34">
        <v>33.85</v>
      </c>
      <c r="CQ34">
        <v>33.85</v>
      </c>
      <c r="CR34">
        <v>33.85</v>
      </c>
      <c r="CS34">
        <v>33.85</v>
      </c>
      <c r="CT34">
        <v>33.85</v>
      </c>
    </row>
    <row r="35" spans="1:98" x14ac:dyDescent="0.25">
      <c r="A35" s="19" t="s">
        <v>277</v>
      </c>
      <c r="W35">
        <v>18.074999999999999</v>
      </c>
      <c r="X35">
        <v>18.074999999999999</v>
      </c>
      <c r="Y35">
        <v>18.074999999999999</v>
      </c>
      <c r="Z35">
        <v>18.074999999999999</v>
      </c>
      <c r="AA35">
        <v>18.074999999999999</v>
      </c>
      <c r="AB35">
        <v>18.074999999999999</v>
      </c>
      <c r="AC35">
        <v>18.074999999999999</v>
      </c>
      <c r="AD35">
        <v>18.074999999999999</v>
      </c>
      <c r="AE35">
        <v>18.074999999999999</v>
      </c>
      <c r="AF35">
        <v>18.074999999999999</v>
      </c>
      <c r="AG35">
        <v>18.074999999999999</v>
      </c>
      <c r="AH35">
        <v>18.074999999999999</v>
      </c>
      <c r="AI35">
        <v>18.074999999999999</v>
      </c>
      <c r="AJ35">
        <v>18.074999999999999</v>
      </c>
      <c r="AK35">
        <v>18.074999999999999</v>
      </c>
      <c r="AL35">
        <v>18.074999999999999</v>
      </c>
      <c r="AM35">
        <v>18.074999999999999</v>
      </c>
      <c r="AN35">
        <v>18.074999999999999</v>
      </c>
      <c r="AO35">
        <v>18.074999999999999</v>
      </c>
      <c r="AP35">
        <v>18.074999999999999</v>
      </c>
      <c r="AQ35">
        <v>18.074999999999999</v>
      </c>
      <c r="AR35">
        <v>18.074999999999999</v>
      </c>
      <c r="AS35">
        <v>18.074999999999999</v>
      </c>
      <c r="AT35">
        <v>18.074999999999999</v>
      </c>
      <c r="AU35">
        <v>18.074999999999999</v>
      </c>
      <c r="AV35">
        <v>18.074999999999999</v>
      </c>
      <c r="AW35">
        <v>18.074999999999999</v>
      </c>
      <c r="AX35">
        <v>18.074999999999999</v>
      </c>
      <c r="AY35">
        <v>18.074999999999999</v>
      </c>
      <c r="AZ35">
        <v>18.074999999999999</v>
      </c>
      <c r="BA35">
        <v>18.074999999999999</v>
      </c>
      <c r="BB35">
        <v>18.074999999999999</v>
      </c>
      <c r="BC35">
        <v>18.074999999999999</v>
      </c>
      <c r="BD35">
        <v>18.074999999999999</v>
      </c>
      <c r="BE35">
        <v>18.074999999999999</v>
      </c>
      <c r="BF35">
        <v>18.074999999999999</v>
      </c>
      <c r="BG35">
        <v>18.074999999999999</v>
      </c>
      <c r="BH35">
        <v>18.074999999999999</v>
      </c>
      <c r="BI35">
        <v>18.074999999999999</v>
      </c>
      <c r="BJ35">
        <v>18.074999999999999</v>
      </c>
      <c r="BK35">
        <v>18.074999999999999</v>
      </c>
      <c r="BL35">
        <v>18.074999999999999</v>
      </c>
      <c r="BM35">
        <v>18.074999999999999</v>
      </c>
      <c r="BN35">
        <v>18.074999999999999</v>
      </c>
      <c r="BO35">
        <v>18.074999999999999</v>
      </c>
      <c r="BP35">
        <v>18.074999999999999</v>
      </c>
      <c r="BQ35">
        <v>18.074999999999999</v>
      </c>
      <c r="BR35">
        <v>18.074999999999999</v>
      </c>
      <c r="BS35">
        <v>18.074999999999999</v>
      </c>
      <c r="BT35">
        <v>18.074999999999999</v>
      </c>
      <c r="BU35">
        <v>18.074999999999999</v>
      </c>
      <c r="BV35">
        <v>18.074999999999999</v>
      </c>
      <c r="BW35">
        <v>18.074999999999999</v>
      </c>
      <c r="BX35">
        <v>18.074999999999999</v>
      </c>
      <c r="BY35">
        <v>18.074999999999999</v>
      </c>
      <c r="BZ35">
        <v>18.074999999999999</v>
      </c>
      <c r="CA35">
        <v>18.074999999999999</v>
      </c>
      <c r="CB35">
        <v>18.074999999999999</v>
      </c>
      <c r="CC35">
        <v>18.074999999999999</v>
      </c>
      <c r="CD35">
        <v>18.074999999999999</v>
      </c>
      <c r="CE35">
        <v>18.074999999999999</v>
      </c>
      <c r="CF35">
        <v>18.074999999999999</v>
      </c>
      <c r="CG35">
        <v>18.074999999999999</v>
      </c>
      <c r="CH35">
        <v>18.074999999999999</v>
      </c>
      <c r="CI35">
        <v>18.074999999999999</v>
      </c>
      <c r="CJ35">
        <v>18.074999999999999</v>
      </c>
      <c r="CK35">
        <v>18.074999999999999</v>
      </c>
      <c r="CL35">
        <v>18.074999999999999</v>
      </c>
      <c r="CM35">
        <v>18.074999999999999</v>
      </c>
      <c r="CN35">
        <v>18.074999999999999</v>
      </c>
      <c r="CO35">
        <v>18.074999999999999</v>
      </c>
      <c r="CP35">
        <v>18.074999999999999</v>
      </c>
      <c r="CQ35">
        <v>18.074999999999999</v>
      </c>
      <c r="CR35">
        <v>18.074999999999999</v>
      </c>
      <c r="CS35">
        <v>18.074999999999999</v>
      </c>
      <c r="CT35">
        <v>18.074999999999999</v>
      </c>
    </row>
    <row r="36" spans="1:98" x14ac:dyDescent="0.25">
      <c r="A36" s="19" t="s">
        <v>278</v>
      </c>
      <c r="X36">
        <v>14.074999999999999</v>
      </c>
      <c r="Y36">
        <v>14.074999999999999</v>
      </c>
      <c r="Z36">
        <v>14.074999999999999</v>
      </c>
      <c r="AA36">
        <v>14.074999999999999</v>
      </c>
      <c r="AB36">
        <v>14.074999999999999</v>
      </c>
      <c r="AC36">
        <v>14.074999999999999</v>
      </c>
      <c r="AD36">
        <v>14.074999999999999</v>
      </c>
      <c r="AE36">
        <v>14.074999999999999</v>
      </c>
      <c r="AF36">
        <v>14.074999999999999</v>
      </c>
      <c r="AG36">
        <v>14.074999999999999</v>
      </c>
      <c r="AH36">
        <v>14.074999999999999</v>
      </c>
      <c r="AI36">
        <v>14.074999999999999</v>
      </c>
      <c r="AJ36">
        <v>14.074999999999999</v>
      </c>
      <c r="AK36">
        <v>14.074999999999999</v>
      </c>
      <c r="AL36">
        <v>14.074999999999999</v>
      </c>
      <c r="AM36">
        <v>14.074999999999999</v>
      </c>
      <c r="AN36">
        <v>14.074999999999999</v>
      </c>
      <c r="AO36">
        <v>14.074999999999999</v>
      </c>
      <c r="AP36">
        <v>14.074999999999999</v>
      </c>
      <c r="AQ36">
        <v>14.074999999999999</v>
      </c>
      <c r="AR36">
        <v>14.074999999999999</v>
      </c>
      <c r="AS36">
        <v>14.074999999999999</v>
      </c>
      <c r="AT36">
        <v>14.074999999999999</v>
      </c>
      <c r="AU36">
        <v>14.074999999999999</v>
      </c>
      <c r="AV36">
        <v>14.074999999999999</v>
      </c>
      <c r="AW36">
        <v>14.074999999999999</v>
      </c>
      <c r="AX36">
        <v>14.074999999999999</v>
      </c>
      <c r="AY36">
        <v>14.074999999999999</v>
      </c>
      <c r="AZ36">
        <v>14.074999999999999</v>
      </c>
      <c r="BA36">
        <v>14.074999999999999</v>
      </c>
      <c r="BB36">
        <v>14.074999999999999</v>
      </c>
      <c r="BC36">
        <v>14.074999999999999</v>
      </c>
      <c r="BD36">
        <v>14.074999999999999</v>
      </c>
      <c r="BE36">
        <v>14.074999999999999</v>
      </c>
      <c r="BF36">
        <v>14.074999999999999</v>
      </c>
      <c r="BG36">
        <v>14.074999999999999</v>
      </c>
      <c r="BH36">
        <v>14.074999999999999</v>
      </c>
      <c r="BI36">
        <v>14.074999999999999</v>
      </c>
      <c r="BJ36">
        <v>14.074999999999999</v>
      </c>
      <c r="BK36">
        <v>14.074999999999999</v>
      </c>
      <c r="BL36">
        <v>14.074999999999999</v>
      </c>
      <c r="BM36">
        <v>14.074999999999999</v>
      </c>
      <c r="BN36">
        <v>14.074999999999999</v>
      </c>
      <c r="BO36">
        <v>14.074999999999999</v>
      </c>
      <c r="BP36">
        <v>14.074999999999999</v>
      </c>
      <c r="BQ36">
        <v>14.074999999999999</v>
      </c>
      <c r="BR36">
        <v>14.074999999999999</v>
      </c>
      <c r="BS36">
        <v>14.074999999999999</v>
      </c>
      <c r="BT36">
        <v>14.074999999999999</v>
      </c>
      <c r="BU36">
        <v>14.074999999999999</v>
      </c>
      <c r="BV36">
        <v>14.074999999999999</v>
      </c>
      <c r="BW36">
        <v>14.074999999999999</v>
      </c>
      <c r="BX36">
        <v>14.074999999999999</v>
      </c>
      <c r="BY36">
        <v>14.074999999999999</v>
      </c>
      <c r="BZ36">
        <v>14.074999999999999</v>
      </c>
      <c r="CA36">
        <v>14.074999999999999</v>
      </c>
      <c r="CB36">
        <v>14.074999999999999</v>
      </c>
      <c r="CC36">
        <v>14.074999999999999</v>
      </c>
      <c r="CD36">
        <v>14.074999999999999</v>
      </c>
      <c r="CE36">
        <v>14.074999999999999</v>
      </c>
      <c r="CF36">
        <v>14.074999999999999</v>
      </c>
      <c r="CG36">
        <v>14.074999999999999</v>
      </c>
      <c r="CH36">
        <v>14.074999999999999</v>
      </c>
      <c r="CI36">
        <v>14.074999999999999</v>
      </c>
      <c r="CJ36">
        <v>14.074999999999999</v>
      </c>
      <c r="CK36">
        <v>14.074999999999999</v>
      </c>
      <c r="CL36">
        <v>14.074999999999999</v>
      </c>
      <c r="CM36">
        <v>14.074999999999999</v>
      </c>
      <c r="CN36">
        <v>14.074999999999999</v>
      </c>
      <c r="CO36">
        <v>14.074999999999999</v>
      </c>
      <c r="CP36">
        <v>14.074999999999999</v>
      </c>
      <c r="CQ36">
        <v>14.074999999999999</v>
      </c>
      <c r="CR36">
        <v>14.074999999999999</v>
      </c>
      <c r="CS36">
        <v>14.074999999999999</v>
      </c>
      <c r="CT36">
        <v>14.074999999999999</v>
      </c>
    </row>
    <row r="37" spans="1:98" x14ac:dyDescent="0.25">
      <c r="A37" s="19" t="s">
        <v>279</v>
      </c>
      <c r="Y37">
        <v>17.600000000000001</v>
      </c>
      <c r="Z37">
        <v>17.600000000000001</v>
      </c>
      <c r="AA37">
        <v>17.600000000000001</v>
      </c>
      <c r="AB37">
        <v>17.600000000000001</v>
      </c>
      <c r="AC37">
        <v>17.600000000000001</v>
      </c>
      <c r="AD37">
        <v>17.600000000000001</v>
      </c>
      <c r="AE37">
        <v>17.600000000000001</v>
      </c>
      <c r="AF37">
        <v>17.600000000000001</v>
      </c>
      <c r="AG37">
        <v>17.600000000000001</v>
      </c>
      <c r="AH37">
        <v>17.600000000000001</v>
      </c>
      <c r="AI37">
        <v>17.600000000000001</v>
      </c>
      <c r="AJ37">
        <v>17.600000000000001</v>
      </c>
      <c r="AK37">
        <v>17.600000000000001</v>
      </c>
      <c r="AL37">
        <v>17.600000000000001</v>
      </c>
      <c r="AM37">
        <v>17.600000000000001</v>
      </c>
      <c r="AN37">
        <v>17.600000000000001</v>
      </c>
      <c r="AO37">
        <v>17.600000000000001</v>
      </c>
      <c r="AP37">
        <v>17.600000000000001</v>
      </c>
      <c r="AQ37">
        <v>17.600000000000001</v>
      </c>
      <c r="AR37">
        <v>17.600000000000001</v>
      </c>
      <c r="AS37">
        <v>17.600000000000001</v>
      </c>
      <c r="AT37">
        <v>17.600000000000001</v>
      </c>
      <c r="AU37">
        <v>17.600000000000001</v>
      </c>
      <c r="AV37">
        <v>17.600000000000001</v>
      </c>
      <c r="AW37">
        <v>17.600000000000001</v>
      </c>
      <c r="AX37">
        <v>17.600000000000001</v>
      </c>
      <c r="AY37">
        <v>17.600000000000001</v>
      </c>
      <c r="AZ37">
        <v>17.600000000000001</v>
      </c>
      <c r="BA37">
        <v>17.600000000000001</v>
      </c>
      <c r="BB37">
        <v>17.600000000000001</v>
      </c>
      <c r="BC37">
        <v>17.600000000000001</v>
      </c>
      <c r="BD37">
        <v>17.600000000000001</v>
      </c>
      <c r="BE37">
        <v>17.600000000000001</v>
      </c>
      <c r="BF37">
        <v>17.600000000000001</v>
      </c>
      <c r="BG37">
        <v>17.600000000000001</v>
      </c>
      <c r="BH37">
        <v>17.600000000000001</v>
      </c>
      <c r="BI37">
        <v>17.600000000000001</v>
      </c>
      <c r="BJ37">
        <v>17.600000000000001</v>
      </c>
      <c r="BK37">
        <v>17.600000000000001</v>
      </c>
      <c r="BL37">
        <v>17.600000000000001</v>
      </c>
      <c r="BM37">
        <v>17.600000000000001</v>
      </c>
      <c r="BN37">
        <v>17.600000000000001</v>
      </c>
      <c r="BO37">
        <v>17.600000000000001</v>
      </c>
      <c r="BP37">
        <v>17.600000000000001</v>
      </c>
      <c r="BQ37">
        <v>17.600000000000001</v>
      </c>
      <c r="BR37">
        <v>17.600000000000001</v>
      </c>
      <c r="BS37">
        <v>17.600000000000001</v>
      </c>
      <c r="BT37">
        <v>17.600000000000001</v>
      </c>
      <c r="BU37">
        <v>17.600000000000001</v>
      </c>
      <c r="BV37">
        <v>17.600000000000001</v>
      </c>
      <c r="BW37">
        <v>17.600000000000001</v>
      </c>
      <c r="BX37">
        <v>17.600000000000001</v>
      </c>
      <c r="BY37">
        <v>17.600000000000001</v>
      </c>
      <c r="BZ37">
        <v>17.600000000000001</v>
      </c>
      <c r="CA37">
        <v>17.600000000000001</v>
      </c>
      <c r="CB37">
        <v>17.600000000000001</v>
      </c>
      <c r="CC37">
        <v>17.600000000000001</v>
      </c>
      <c r="CD37">
        <v>17.600000000000001</v>
      </c>
      <c r="CE37">
        <v>17.600000000000001</v>
      </c>
      <c r="CF37">
        <v>17.600000000000001</v>
      </c>
      <c r="CG37">
        <v>17.600000000000001</v>
      </c>
      <c r="CH37">
        <v>17.600000000000001</v>
      </c>
      <c r="CI37">
        <v>17.600000000000001</v>
      </c>
      <c r="CJ37">
        <v>17.600000000000001</v>
      </c>
      <c r="CK37">
        <v>17.600000000000001</v>
      </c>
      <c r="CL37">
        <v>17.600000000000001</v>
      </c>
      <c r="CM37">
        <v>17.600000000000001</v>
      </c>
      <c r="CN37">
        <v>17.600000000000001</v>
      </c>
      <c r="CO37">
        <v>17.600000000000001</v>
      </c>
      <c r="CP37">
        <v>17.600000000000001</v>
      </c>
      <c r="CQ37">
        <v>17.600000000000001</v>
      </c>
      <c r="CR37">
        <v>17.600000000000001</v>
      </c>
      <c r="CS37">
        <v>17.600000000000001</v>
      </c>
      <c r="CT37">
        <v>17.600000000000001</v>
      </c>
    </row>
    <row r="38" spans="1:98" x14ac:dyDescent="0.25">
      <c r="A38" s="19" t="s">
        <v>280</v>
      </c>
      <c r="Z38">
        <v>15.125</v>
      </c>
      <c r="AA38">
        <v>15.125</v>
      </c>
      <c r="AB38">
        <v>15.125</v>
      </c>
      <c r="AC38">
        <v>15.125</v>
      </c>
      <c r="AD38">
        <v>15.125</v>
      </c>
      <c r="AE38">
        <v>15.125</v>
      </c>
      <c r="AF38">
        <v>15.125</v>
      </c>
      <c r="AG38">
        <v>15.125</v>
      </c>
      <c r="AH38">
        <v>15.125</v>
      </c>
      <c r="AI38">
        <v>15.125</v>
      </c>
      <c r="AJ38">
        <v>15.125</v>
      </c>
      <c r="AK38">
        <v>15.125</v>
      </c>
      <c r="AL38">
        <v>15.125</v>
      </c>
      <c r="AM38">
        <v>15.125</v>
      </c>
      <c r="AN38">
        <v>15.125</v>
      </c>
      <c r="AO38">
        <v>15.125</v>
      </c>
      <c r="AP38">
        <v>15.125</v>
      </c>
      <c r="AQ38">
        <v>15.125</v>
      </c>
      <c r="AR38">
        <v>15.125</v>
      </c>
      <c r="AS38">
        <v>15.125</v>
      </c>
      <c r="AT38">
        <v>15.125</v>
      </c>
      <c r="AU38">
        <v>15.125</v>
      </c>
      <c r="AV38">
        <v>15.125</v>
      </c>
      <c r="AW38">
        <v>15.125</v>
      </c>
      <c r="AX38">
        <v>15.125</v>
      </c>
      <c r="AY38">
        <v>15.125</v>
      </c>
      <c r="AZ38">
        <v>15.125</v>
      </c>
      <c r="BA38">
        <v>15.125</v>
      </c>
      <c r="BB38">
        <v>15.125</v>
      </c>
      <c r="BC38">
        <v>15.125</v>
      </c>
      <c r="BD38">
        <v>15.125</v>
      </c>
      <c r="BE38">
        <v>15.125</v>
      </c>
      <c r="BF38">
        <v>15.125</v>
      </c>
      <c r="BG38">
        <v>15.125</v>
      </c>
      <c r="BH38">
        <v>15.125</v>
      </c>
      <c r="BI38">
        <v>15.125</v>
      </c>
      <c r="BJ38">
        <v>15.125</v>
      </c>
      <c r="BK38">
        <v>15.125</v>
      </c>
      <c r="BL38">
        <v>15.125</v>
      </c>
      <c r="BM38">
        <v>15.125</v>
      </c>
      <c r="BN38">
        <v>15.125</v>
      </c>
      <c r="BO38">
        <v>15.125</v>
      </c>
      <c r="BP38">
        <v>15.125</v>
      </c>
      <c r="BQ38">
        <v>15.125</v>
      </c>
      <c r="BR38">
        <v>15.125</v>
      </c>
      <c r="BS38">
        <v>15.125</v>
      </c>
      <c r="BT38">
        <v>15.125</v>
      </c>
      <c r="BU38">
        <v>15.125</v>
      </c>
      <c r="BV38">
        <v>15.125</v>
      </c>
      <c r="BW38">
        <v>15.125</v>
      </c>
      <c r="BX38">
        <v>15.125</v>
      </c>
      <c r="BY38">
        <v>15.125</v>
      </c>
      <c r="BZ38">
        <v>15.125</v>
      </c>
      <c r="CA38">
        <v>15.125</v>
      </c>
      <c r="CB38">
        <v>15.125</v>
      </c>
      <c r="CC38">
        <v>15.125</v>
      </c>
      <c r="CD38">
        <v>15.125</v>
      </c>
      <c r="CE38">
        <v>15.125</v>
      </c>
      <c r="CF38">
        <v>15.125</v>
      </c>
      <c r="CG38">
        <v>15.125</v>
      </c>
      <c r="CH38">
        <v>15.125</v>
      </c>
      <c r="CI38">
        <v>15.125</v>
      </c>
      <c r="CJ38">
        <v>15.125</v>
      </c>
      <c r="CK38">
        <v>15.125</v>
      </c>
      <c r="CL38">
        <v>15.125</v>
      </c>
      <c r="CM38">
        <v>15.125</v>
      </c>
      <c r="CN38">
        <v>15.125</v>
      </c>
      <c r="CO38">
        <v>15.125</v>
      </c>
      <c r="CP38">
        <v>15.125</v>
      </c>
      <c r="CQ38">
        <v>15.125</v>
      </c>
      <c r="CR38">
        <v>15.125</v>
      </c>
      <c r="CS38">
        <v>15.125</v>
      </c>
      <c r="CT38">
        <v>15.125</v>
      </c>
    </row>
    <row r="39" spans="1:98" x14ac:dyDescent="0.25">
      <c r="A39" s="19" t="s">
        <v>281</v>
      </c>
      <c r="AA39">
        <v>11.275</v>
      </c>
      <c r="AB39">
        <v>11.275</v>
      </c>
      <c r="AC39">
        <v>11.275</v>
      </c>
      <c r="AD39">
        <v>11.275</v>
      </c>
      <c r="AE39">
        <v>11.275</v>
      </c>
      <c r="AF39">
        <v>11.275</v>
      </c>
      <c r="AG39">
        <v>11.275</v>
      </c>
      <c r="AH39">
        <v>11.275</v>
      </c>
      <c r="AI39">
        <v>11.275</v>
      </c>
      <c r="AJ39">
        <v>11.275</v>
      </c>
      <c r="AK39">
        <v>11.275</v>
      </c>
      <c r="AL39">
        <v>11.275</v>
      </c>
      <c r="AM39">
        <v>11.275</v>
      </c>
      <c r="AN39">
        <v>11.275</v>
      </c>
      <c r="AO39">
        <v>11.275</v>
      </c>
      <c r="AP39">
        <v>11.275</v>
      </c>
      <c r="AQ39">
        <v>11.275</v>
      </c>
      <c r="AR39">
        <v>11.275</v>
      </c>
      <c r="AS39">
        <v>11.275</v>
      </c>
      <c r="AT39">
        <v>11.275</v>
      </c>
      <c r="AU39">
        <v>11.275</v>
      </c>
      <c r="AV39">
        <v>11.275</v>
      </c>
      <c r="AW39">
        <v>11.275</v>
      </c>
      <c r="AX39">
        <v>11.275</v>
      </c>
      <c r="AY39">
        <v>11.275</v>
      </c>
      <c r="AZ39">
        <v>11.275</v>
      </c>
      <c r="BA39">
        <v>11.275</v>
      </c>
      <c r="BB39">
        <v>11.275</v>
      </c>
      <c r="BC39">
        <v>11.275</v>
      </c>
      <c r="BD39">
        <v>11.275</v>
      </c>
      <c r="BE39">
        <v>11.275</v>
      </c>
      <c r="BF39">
        <v>11.275</v>
      </c>
      <c r="BG39">
        <v>11.275</v>
      </c>
      <c r="BH39">
        <v>11.275</v>
      </c>
      <c r="BI39">
        <v>11.275</v>
      </c>
      <c r="BJ39">
        <v>11.275</v>
      </c>
      <c r="BK39">
        <v>11.275</v>
      </c>
      <c r="BL39">
        <v>11.275</v>
      </c>
      <c r="BM39">
        <v>11.275</v>
      </c>
      <c r="BN39">
        <v>11.275</v>
      </c>
      <c r="BO39">
        <v>11.275</v>
      </c>
      <c r="BP39">
        <v>11.275</v>
      </c>
      <c r="BQ39">
        <v>11.275</v>
      </c>
      <c r="BR39">
        <v>11.275</v>
      </c>
      <c r="BS39">
        <v>11.275</v>
      </c>
      <c r="BT39">
        <v>11.275</v>
      </c>
      <c r="BU39">
        <v>11.275</v>
      </c>
      <c r="BV39">
        <v>11.275</v>
      </c>
      <c r="BW39">
        <v>11.275</v>
      </c>
      <c r="BX39">
        <v>11.275</v>
      </c>
      <c r="BY39">
        <v>11.275</v>
      </c>
      <c r="BZ39">
        <v>11.275</v>
      </c>
      <c r="CA39">
        <v>11.275</v>
      </c>
      <c r="CB39">
        <v>11.275</v>
      </c>
      <c r="CC39">
        <v>11.275</v>
      </c>
      <c r="CD39">
        <v>11.275</v>
      </c>
      <c r="CE39">
        <v>11.275</v>
      </c>
      <c r="CF39">
        <v>11.275</v>
      </c>
      <c r="CG39">
        <v>11.275</v>
      </c>
      <c r="CH39">
        <v>11.275</v>
      </c>
      <c r="CI39">
        <v>11.275</v>
      </c>
      <c r="CJ39">
        <v>11.275</v>
      </c>
      <c r="CK39">
        <v>11.275</v>
      </c>
      <c r="CL39">
        <v>11.275</v>
      </c>
      <c r="CM39">
        <v>11.275</v>
      </c>
      <c r="CN39">
        <v>11.275</v>
      </c>
      <c r="CO39">
        <v>11.275</v>
      </c>
      <c r="CP39">
        <v>11.275</v>
      </c>
      <c r="CQ39">
        <v>11.275</v>
      </c>
      <c r="CR39">
        <v>11.275</v>
      </c>
      <c r="CS39">
        <v>11.275</v>
      </c>
      <c r="CT39">
        <v>11.275</v>
      </c>
    </row>
    <row r="40" spans="1:98" x14ac:dyDescent="0.25">
      <c r="A40" s="19" t="s">
        <v>282</v>
      </c>
      <c r="AB40">
        <v>5.6749999999999998</v>
      </c>
      <c r="AC40">
        <v>5.6749999999999998</v>
      </c>
      <c r="AD40">
        <v>5.6749999999999998</v>
      </c>
      <c r="AE40">
        <v>5.6749999999999998</v>
      </c>
      <c r="AF40">
        <v>5.6749999999999998</v>
      </c>
      <c r="AG40">
        <v>5.6749999999999998</v>
      </c>
      <c r="AH40">
        <v>5.6749999999999998</v>
      </c>
      <c r="AI40">
        <v>5.6749999999999998</v>
      </c>
      <c r="AJ40">
        <v>5.6749999999999998</v>
      </c>
      <c r="AK40">
        <v>5.6749999999999998</v>
      </c>
      <c r="AL40">
        <v>5.6749999999999998</v>
      </c>
      <c r="AM40">
        <v>5.6749999999999998</v>
      </c>
      <c r="AN40">
        <v>5.6749999999999998</v>
      </c>
      <c r="AO40">
        <v>5.6749999999999998</v>
      </c>
      <c r="AP40">
        <v>5.6749999999999998</v>
      </c>
      <c r="AQ40">
        <v>5.6749999999999998</v>
      </c>
      <c r="AR40">
        <v>5.6749999999999998</v>
      </c>
      <c r="AS40">
        <v>5.6749999999999998</v>
      </c>
      <c r="AT40">
        <v>5.6749999999999998</v>
      </c>
      <c r="AU40">
        <v>5.6749999999999998</v>
      </c>
      <c r="AV40">
        <v>5.6749999999999998</v>
      </c>
      <c r="AW40">
        <v>5.6749999999999998</v>
      </c>
      <c r="AX40">
        <v>5.6749999999999998</v>
      </c>
      <c r="AY40">
        <v>5.6749999999999998</v>
      </c>
      <c r="AZ40">
        <v>5.6749999999999998</v>
      </c>
      <c r="BA40">
        <v>5.6749999999999998</v>
      </c>
      <c r="BB40">
        <v>5.6749999999999998</v>
      </c>
      <c r="BC40">
        <v>5.6749999999999998</v>
      </c>
      <c r="BD40">
        <v>5.6749999999999998</v>
      </c>
      <c r="BE40">
        <v>5.6749999999999998</v>
      </c>
      <c r="BF40">
        <v>5.6749999999999998</v>
      </c>
      <c r="BG40">
        <v>5.6749999999999998</v>
      </c>
      <c r="BH40">
        <v>5.6749999999999998</v>
      </c>
      <c r="BI40">
        <v>5.6749999999999998</v>
      </c>
      <c r="BJ40">
        <v>5.6749999999999998</v>
      </c>
      <c r="BK40">
        <v>5.6749999999999998</v>
      </c>
      <c r="BL40">
        <v>5.6749999999999998</v>
      </c>
      <c r="BM40">
        <v>5.6749999999999998</v>
      </c>
      <c r="BN40">
        <v>5.6749999999999998</v>
      </c>
      <c r="BO40">
        <v>5.6749999999999998</v>
      </c>
      <c r="BP40">
        <v>5.6749999999999998</v>
      </c>
      <c r="BQ40">
        <v>5.6749999999999998</v>
      </c>
      <c r="BR40">
        <v>5.6749999999999998</v>
      </c>
      <c r="BS40">
        <v>5.6749999999999998</v>
      </c>
      <c r="BT40">
        <v>5.6749999999999998</v>
      </c>
      <c r="BU40">
        <v>5.6749999999999998</v>
      </c>
      <c r="BV40">
        <v>5.6749999999999998</v>
      </c>
      <c r="BW40">
        <v>5.6749999999999998</v>
      </c>
      <c r="BX40">
        <v>5.6749999999999998</v>
      </c>
      <c r="BY40">
        <v>5.6749999999999998</v>
      </c>
      <c r="BZ40">
        <v>5.6749999999999998</v>
      </c>
      <c r="CA40">
        <v>5.6749999999999998</v>
      </c>
      <c r="CB40">
        <v>5.6749999999999998</v>
      </c>
      <c r="CC40">
        <v>5.6749999999999998</v>
      </c>
      <c r="CD40">
        <v>5.6749999999999998</v>
      </c>
      <c r="CE40">
        <v>5.6749999999999998</v>
      </c>
      <c r="CF40">
        <v>5.6749999999999998</v>
      </c>
      <c r="CG40">
        <v>5.6749999999999998</v>
      </c>
      <c r="CH40">
        <v>5.6749999999999998</v>
      </c>
      <c r="CI40">
        <v>5.6749999999999998</v>
      </c>
      <c r="CJ40">
        <v>5.6749999999999998</v>
      </c>
      <c r="CK40">
        <v>5.6749999999999998</v>
      </c>
      <c r="CL40">
        <v>5.6749999999999998</v>
      </c>
      <c r="CM40">
        <v>5.6749999999999998</v>
      </c>
      <c r="CN40">
        <v>5.6749999999999998</v>
      </c>
      <c r="CO40">
        <v>5.6749999999999998</v>
      </c>
      <c r="CP40">
        <v>5.6749999999999998</v>
      </c>
      <c r="CQ40">
        <v>5.6749999999999998</v>
      </c>
      <c r="CR40">
        <v>5.6749999999999998</v>
      </c>
      <c r="CS40">
        <v>5.6749999999999998</v>
      </c>
      <c r="CT40">
        <v>5.6749999999999998</v>
      </c>
    </row>
    <row r="41" spans="1:98" x14ac:dyDescent="0.25">
      <c r="A41" s="19" t="s">
        <v>283</v>
      </c>
      <c r="AC41">
        <v>-0.45</v>
      </c>
      <c r="AD41">
        <v>-0.45</v>
      </c>
      <c r="AE41">
        <v>-0.45</v>
      </c>
      <c r="AF41">
        <v>-0.45</v>
      </c>
      <c r="AG41">
        <v>-0.45</v>
      </c>
      <c r="AH41">
        <v>-0.45</v>
      </c>
      <c r="AI41">
        <v>-0.45</v>
      </c>
      <c r="AJ41">
        <v>-0.45</v>
      </c>
      <c r="AK41">
        <v>-0.45</v>
      </c>
      <c r="AL41">
        <v>-0.45</v>
      </c>
      <c r="AM41">
        <v>-0.45</v>
      </c>
      <c r="AN41">
        <v>-0.45</v>
      </c>
      <c r="AO41">
        <v>-0.45</v>
      </c>
      <c r="AP41">
        <v>-0.45</v>
      </c>
      <c r="AQ41">
        <v>-0.45</v>
      </c>
      <c r="AR41">
        <v>-0.45</v>
      </c>
      <c r="AS41">
        <v>-0.45</v>
      </c>
      <c r="AT41">
        <v>-0.45</v>
      </c>
      <c r="AU41">
        <v>-0.45</v>
      </c>
      <c r="AV41">
        <v>-0.45</v>
      </c>
      <c r="AW41">
        <v>-0.45</v>
      </c>
      <c r="AX41">
        <v>-0.45</v>
      </c>
      <c r="AY41">
        <v>-0.45</v>
      </c>
      <c r="AZ41">
        <v>-0.45</v>
      </c>
      <c r="BA41">
        <v>-0.45</v>
      </c>
      <c r="BB41">
        <v>-0.45</v>
      </c>
      <c r="BC41">
        <v>-0.45</v>
      </c>
      <c r="BD41">
        <v>-0.45</v>
      </c>
      <c r="BE41">
        <v>-0.45</v>
      </c>
      <c r="BF41">
        <v>-0.45</v>
      </c>
      <c r="BG41">
        <v>-0.45</v>
      </c>
      <c r="BH41">
        <v>-0.45</v>
      </c>
      <c r="BI41">
        <v>-0.45</v>
      </c>
      <c r="BJ41">
        <v>-0.45</v>
      </c>
      <c r="BK41">
        <v>-0.45</v>
      </c>
      <c r="BL41">
        <v>-0.45</v>
      </c>
      <c r="BM41">
        <v>-0.45</v>
      </c>
      <c r="BN41">
        <v>-0.45</v>
      </c>
      <c r="BO41">
        <v>-0.45</v>
      </c>
      <c r="BP41">
        <v>-0.45</v>
      </c>
      <c r="BQ41">
        <v>-0.45</v>
      </c>
      <c r="BR41">
        <v>-0.45</v>
      </c>
      <c r="BS41">
        <v>-0.45</v>
      </c>
      <c r="BT41">
        <v>-0.45</v>
      </c>
      <c r="BU41">
        <v>-0.45</v>
      </c>
      <c r="BV41">
        <v>-0.45</v>
      </c>
      <c r="BW41">
        <v>-0.45</v>
      </c>
      <c r="BX41">
        <v>-0.45</v>
      </c>
      <c r="BY41">
        <v>-0.45</v>
      </c>
      <c r="BZ41">
        <v>-0.45</v>
      </c>
      <c r="CA41">
        <v>-0.45</v>
      </c>
      <c r="CB41">
        <v>-0.45</v>
      </c>
      <c r="CC41">
        <v>-0.45</v>
      </c>
      <c r="CD41">
        <v>-0.45</v>
      </c>
      <c r="CE41">
        <v>-0.45</v>
      </c>
      <c r="CF41">
        <v>-0.45</v>
      </c>
      <c r="CG41">
        <v>-0.45</v>
      </c>
      <c r="CH41">
        <v>-0.45</v>
      </c>
      <c r="CI41">
        <v>-0.45</v>
      </c>
      <c r="CJ41">
        <v>-0.45</v>
      </c>
      <c r="CK41">
        <v>-0.45</v>
      </c>
      <c r="CL41">
        <v>-0.45</v>
      </c>
      <c r="CM41">
        <v>-0.45</v>
      </c>
      <c r="CN41">
        <v>-0.45</v>
      </c>
      <c r="CO41">
        <v>-0.45</v>
      </c>
      <c r="CP41">
        <v>-0.45</v>
      </c>
      <c r="CQ41">
        <v>-0.45</v>
      </c>
      <c r="CR41">
        <v>-0.45</v>
      </c>
      <c r="CS41">
        <v>-0.45</v>
      </c>
      <c r="CT41">
        <v>-0.45</v>
      </c>
    </row>
    <row r="42" spans="1:98" x14ac:dyDescent="0.25">
      <c r="A42" s="19" t="s">
        <v>284</v>
      </c>
      <c r="AD42">
        <v>-9.0500000000000007</v>
      </c>
      <c r="AE42">
        <v>-9.0500000000000007</v>
      </c>
      <c r="AF42">
        <v>-9.0500000000000007</v>
      </c>
      <c r="AG42">
        <v>-9.0500000000000007</v>
      </c>
      <c r="AH42">
        <v>-9.0500000000000007</v>
      </c>
      <c r="AI42">
        <v>-9.0500000000000007</v>
      </c>
      <c r="AJ42">
        <v>-9.0500000000000007</v>
      </c>
      <c r="AK42">
        <v>-9.0500000000000007</v>
      </c>
      <c r="AL42">
        <v>-9.0500000000000007</v>
      </c>
      <c r="AM42">
        <v>-9.0500000000000007</v>
      </c>
      <c r="AN42">
        <v>-9.0500000000000007</v>
      </c>
      <c r="AO42">
        <v>-9.0500000000000007</v>
      </c>
      <c r="AP42">
        <v>-9.0500000000000007</v>
      </c>
      <c r="AQ42">
        <v>-9.0500000000000007</v>
      </c>
      <c r="AR42">
        <v>-9.0500000000000007</v>
      </c>
      <c r="AS42">
        <v>-9.0500000000000007</v>
      </c>
      <c r="AT42">
        <v>-9.0500000000000007</v>
      </c>
      <c r="AU42">
        <v>-9.0500000000000007</v>
      </c>
      <c r="AV42">
        <v>-9.0500000000000007</v>
      </c>
      <c r="AW42">
        <v>-9.0500000000000007</v>
      </c>
      <c r="AX42">
        <v>-9.0500000000000007</v>
      </c>
      <c r="AY42">
        <v>-9.0500000000000007</v>
      </c>
      <c r="AZ42">
        <v>-9.0500000000000007</v>
      </c>
      <c r="BA42">
        <v>-9.0500000000000007</v>
      </c>
      <c r="BB42">
        <v>-9.0500000000000007</v>
      </c>
      <c r="BC42">
        <v>-9.0500000000000007</v>
      </c>
      <c r="BD42">
        <v>-9.0500000000000007</v>
      </c>
      <c r="BE42">
        <v>-9.0500000000000007</v>
      </c>
      <c r="BF42">
        <v>-9.0500000000000007</v>
      </c>
      <c r="BG42">
        <v>-9.0500000000000007</v>
      </c>
      <c r="BH42">
        <v>-9.0500000000000007</v>
      </c>
      <c r="BI42">
        <v>-9.0500000000000007</v>
      </c>
      <c r="BJ42">
        <v>-9.0500000000000007</v>
      </c>
      <c r="BK42">
        <v>-9.0500000000000007</v>
      </c>
      <c r="BL42">
        <v>-9.0500000000000007</v>
      </c>
      <c r="BM42">
        <v>-9.0500000000000007</v>
      </c>
      <c r="BN42">
        <v>-9.0500000000000007</v>
      </c>
      <c r="BO42">
        <v>-9.0500000000000007</v>
      </c>
      <c r="BP42">
        <v>-9.0500000000000007</v>
      </c>
      <c r="BQ42">
        <v>-9.0500000000000007</v>
      </c>
      <c r="BR42">
        <v>-9.0500000000000007</v>
      </c>
      <c r="BS42">
        <v>-9.0500000000000007</v>
      </c>
      <c r="BT42">
        <v>-9.0500000000000007</v>
      </c>
      <c r="BU42">
        <v>-9.0500000000000007</v>
      </c>
      <c r="BV42">
        <v>-9.0500000000000007</v>
      </c>
      <c r="BW42">
        <v>-9.0500000000000007</v>
      </c>
      <c r="BX42">
        <v>-9.0500000000000007</v>
      </c>
      <c r="BY42">
        <v>-9.0500000000000007</v>
      </c>
      <c r="BZ42">
        <v>-9.0500000000000007</v>
      </c>
      <c r="CA42">
        <v>-9.0500000000000007</v>
      </c>
      <c r="CB42">
        <v>-9.0500000000000007</v>
      </c>
      <c r="CC42">
        <v>-9.0500000000000007</v>
      </c>
      <c r="CD42">
        <v>-9.0500000000000007</v>
      </c>
      <c r="CE42">
        <v>-9.0500000000000007</v>
      </c>
      <c r="CF42">
        <v>-9.0500000000000007</v>
      </c>
      <c r="CG42">
        <v>-9.0500000000000007</v>
      </c>
      <c r="CH42">
        <v>-9.0500000000000007</v>
      </c>
      <c r="CI42">
        <v>-9.0500000000000007</v>
      </c>
      <c r="CJ42">
        <v>-9.0500000000000007</v>
      </c>
      <c r="CK42">
        <v>-9.0500000000000007</v>
      </c>
      <c r="CL42">
        <v>-9.0500000000000007</v>
      </c>
      <c r="CM42">
        <v>-9.0500000000000007</v>
      </c>
      <c r="CN42">
        <v>-9.0500000000000007</v>
      </c>
      <c r="CO42">
        <v>-9.0500000000000007</v>
      </c>
      <c r="CP42">
        <v>-9.0500000000000007</v>
      </c>
      <c r="CQ42">
        <v>-9.0500000000000007</v>
      </c>
      <c r="CR42">
        <v>-9.0500000000000007</v>
      </c>
      <c r="CS42">
        <v>-9.0500000000000007</v>
      </c>
      <c r="CT42">
        <v>-9.0500000000000007</v>
      </c>
    </row>
    <row r="43" spans="1:98" x14ac:dyDescent="0.25">
      <c r="A43" s="19" t="s">
        <v>285</v>
      </c>
      <c r="AE43">
        <v>-15.324999999999999</v>
      </c>
      <c r="AF43">
        <v>-15.324999999999999</v>
      </c>
      <c r="AG43">
        <v>-15.324999999999999</v>
      </c>
      <c r="AH43">
        <v>-15.324999999999999</v>
      </c>
      <c r="AI43">
        <v>-15.324999999999999</v>
      </c>
      <c r="AJ43">
        <v>-15.324999999999999</v>
      </c>
      <c r="AK43">
        <v>-15.324999999999999</v>
      </c>
      <c r="AL43">
        <v>-15.324999999999999</v>
      </c>
      <c r="AM43">
        <v>-15.324999999999999</v>
      </c>
      <c r="AN43">
        <v>-15.324999999999999</v>
      </c>
      <c r="AO43">
        <v>-15.324999999999999</v>
      </c>
      <c r="AP43">
        <v>-15.324999999999999</v>
      </c>
      <c r="AQ43">
        <v>-15.324999999999999</v>
      </c>
      <c r="AR43">
        <v>-15.324999999999999</v>
      </c>
      <c r="AS43">
        <v>-15.324999999999999</v>
      </c>
      <c r="AT43">
        <v>-15.324999999999999</v>
      </c>
      <c r="AU43">
        <v>-15.324999999999999</v>
      </c>
      <c r="AV43">
        <v>-15.324999999999999</v>
      </c>
      <c r="AW43">
        <v>-15.324999999999999</v>
      </c>
      <c r="AX43">
        <v>-15.324999999999999</v>
      </c>
      <c r="AY43">
        <v>-15.324999999999999</v>
      </c>
      <c r="AZ43">
        <v>-15.324999999999999</v>
      </c>
      <c r="BA43">
        <v>-15.324999999999999</v>
      </c>
      <c r="BB43">
        <v>-15.324999999999999</v>
      </c>
      <c r="BC43">
        <v>-15.324999999999999</v>
      </c>
      <c r="BD43">
        <v>-15.324999999999999</v>
      </c>
      <c r="BE43">
        <v>-15.324999999999999</v>
      </c>
      <c r="BF43">
        <v>-15.324999999999999</v>
      </c>
      <c r="BG43">
        <v>-15.324999999999999</v>
      </c>
      <c r="BH43">
        <v>-15.324999999999999</v>
      </c>
      <c r="BI43">
        <v>-15.324999999999999</v>
      </c>
      <c r="BJ43">
        <v>-15.324999999999999</v>
      </c>
      <c r="BK43">
        <v>-15.324999999999999</v>
      </c>
      <c r="BL43">
        <v>-15.324999999999999</v>
      </c>
      <c r="BM43">
        <v>-15.324999999999999</v>
      </c>
      <c r="BN43">
        <v>-15.324999999999999</v>
      </c>
      <c r="BO43">
        <v>-15.324999999999999</v>
      </c>
      <c r="BP43">
        <v>-15.324999999999999</v>
      </c>
      <c r="BQ43">
        <v>-15.324999999999999</v>
      </c>
      <c r="BR43">
        <v>-15.324999999999999</v>
      </c>
      <c r="BS43">
        <v>-15.324999999999999</v>
      </c>
      <c r="BT43">
        <v>-15.324999999999999</v>
      </c>
      <c r="BU43">
        <v>-15.324999999999999</v>
      </c>
      <c r="BV43">
        <v>-15.324999999999999</v>
      </c>
      <c r="BW43">
        <v>-15.324999999999999</v>
      </c>
      <c r="BX43">
        <v>-15.324999999999999</v>
      </c>
      <c r="BY43">
        <v>-15.324999999999999</v>
      </c>
      <c r="BZ43">
        <v>-15.324999999999999</v>
      </c>
      <c r="CA43">
        <v>-15.324999999999999</v>
      </c>
      <c r="CB43">
        <v>-15.324999999999999</v>
      </c>
      <c r="CC43">
        <v>-15.324999999999999</v>
      </c>
      <c r="CD43">
        <v>-15.324999999999999</v>
      </c>
      <c r="CE43">
        <v>-15.324999999999999</v>
      </c>
      <c r="CF43">
        <v>-15.324999999999999</v>
      </c>
      <c r="CG43">
        <v>-15.324999999999999</v>
      </c>
      <c r="CH43">
        <v>-15.324999999999999</v>
      </c>
      <c r="CI43">
        <v>-15.324999999999999</v>
      </c>
      <c r="CJ43">
        <v>-15.324999999999999</v>
      </c>
      <c r="CK43">
        <v>-15.324999999999999</v>
      </c>
      <c r="CL43">
        <v>-15.324999999999999</v>
      </c>
      <c r="CM43">
        <v>-15.324999999999999</v>
      </c>
      <c r="CN43">
        <v>-15.324999999999999</v>
      </c>
      <c r="CO43">
        <v>-15.324999999999999</v>
      </c>
      <c r="CP43">
        <v>-15.324999999999999</v>
      </c>
      <c r="CQ43">
        <v>-15.324999999999999</v>
      </c>
      <c r="CR43">
        <v>-15.324999999999999</v>
      </c>
      <c r="CS43">
        <v>-15.324999999999999</v>
      </c>
      <c r="CT43">
        <v>-15.324999999999999</v>
      </c>
    </row>
    <row r="44" spans="1:98" x14ac:dyDescent="0.25">
      <c r="A44" s="19" t="s">
        <v>286</v>
      </c>
      <c r="AF44">
        <v>-9.6</v>
      </c>
      <c r="AG44">
        <v>-9.6</v>
      </c>
      <c r="AH44">
        <v>-9.6</v>
      </c>
      <c r="AI44">
        <v>-9.6</v>
      </c>
      <c r="AJ44">
        <v>-9.6</v>
      </c>
      <c r="AK44">
        <v>-9.6</v>
      </c>
      <c r="AL44">
        <v>-9.6</v>
      </c>
      <c r="AM44">
        <v>-9.6</v>
      </c>
      <c r="AN44">
        <v>-9.6</v>
      </c>
      <c r="AO44">
        <v>-9.6</v>
      </c>
      <c r="AP44">
        <v>-9.6</v>
      </c>
      <c r="AQ44">
        <v>-9.6</v>
      </c>
      <c r="AR44">
        <v>-9.6</v>
      </c>
      <c r="AS44">
        <v>-9.6</v>
      </c>
      <c r="AT44">
        <v>-9.6</v>
      </c>
      <c r="AU44">
        <v>-9.6</v>
      </c>
      <c r="AV44">
        <v>-9.6</v>
      </c>
      <c r="AW44">
        <v>-9.6</v>
      </c>
      <c r="AX44">
        <v>-9.6</v>
      </c>
      <c r="AY44">
        <v>-9.6</v>
      </c>
      <c r="AZ44">
        <v>-9.6</v>
      </c>
      <c r="BA44">
        <v>-9.6</v>
      </c>
      <c r="BB44">
        <v>-9.6</v>
      </c>
      <c r="BC44">
        <v>-9.6</v>
      </c>
      <c r="BD44">
        <v>-9.6</v>
      </c>
      <c r="BE44">
        <v>-9.6</v>
      </c>
      <c r="BF44">
        <v>-9.6</v>
      </c>
      <c r="BG44">
        <v>-9.6</v>
      </c>
      <c r="BH44">
        <v>-9.6</v>
      </c>
      <c r="BI44">
        <v>-9.6</v>
      </c>
      <c r="BJ44">
        <v>-9.6</v>
      </c>
      <c r="BK44">
        <v>-9.6</v>
      </c>
      <c r="BL44">
        <v>-9.6</v>
      </c>
      <c r="BM44">
        <v>-9.6</v>
      </c>
      <c r="BN44">
        <v>-9.6</v>
      </c>
      <c r="BO44">
        <v>-9.6</v>
      </c>
      <c r="BP44">
        <v>-9.6</v>
      </c>
      <c r="BQ44">
        <v>-9.6</v>
      </c>
      <c r="BR44">
        <v>-9.6</v>
      </c>
      <c r="BS44">
        <v>-9.6</v>
      </c>
      <c r="BT44">
        <v>-9.6</v>
      </c>
      <c r="BU44">
        <v>-9.6</v>
      </c>
      <c r="BV44">
        <v>-9.6</v>
      </c>
      <c r="BW44">
        <v>-9.6</v>
      </c>
      <c r="BX44">
        <v>-9.6</v>
      </c>
      <c r="BY44">
        <v>-9.6</v>
      </c>
      <c r="BZ44">
        <v>-9.6</v>
      </c>
      <c r="CA44">
        <v>-9.6</v>
      </c>
      <c r="CB44">
        <v>-9.6</v>
      </c>
      <c r="CC44">
        <v>-9.6</v>
      </c>
      <c r="CD44">
        <v>-9.6</v>
      </c>
      <c r="CE44">
        <v>-9.6</v>
      </c>
      <c r="CF44">
        <v>-9.6</v>
      </c>
      <c r="CG44">
        <v>-9.6</v>
      </c>
      <c r="CH44">
        <v>-9.6</v>
      </c>
      <c r="CI44">
        <v>-9.6</v>
      </c>
      <c r="CJ44">
        <v>-9.6</v>
      </c>
      <c r="CK44">
        <v>-9.6</v>
      </c>
      <c r="CL44">
        <v>-9.6</v>
      </c>
      <c r="CM44">
        <v>-9.6</v>
      </c>
      <c r="CN44">
        <v>-9.6</v>
      </c>
      <c r="CO44">
        <v>-9.6</v>
      </c>
      <c r="CP44">
        <v>-9.6</v>
      </c>
      <c r="CQ44">
        <v>-9.6</v>
      </c>
      <c r="CR44">
        <v>-9.6</v>
      </c>
      <c r="CS44">
        <v>-9.6</v>
      </c>
      <c r="CT44">
        <v>-9.6</v>
      </c>
    </row>
    <row r="45" spans="1:98" x14ac:dyDescent="0.25">
      <c r="A45" s="19" t="s">
        <v>287</v>
      </c>
      <c r="AG45">
        <v>-13.725</v>
      </c>
      <c r="AH45">
        <v>-13.725</v>
      </c>
      <c r="AI45">
        <v>-13.725</v>
      </c>
      <c r="AJ45">
        <v>-13.725</v>
      </c>
      <c r="AK45">
        <v>-13.725</v>
      </c>
      <c r="AL45">
        <v>-13.725</v>
      </c>
      <c r="AM45">
        <v>-13.725</v>
      </c>
      <c r="AN45">
        <v>-13.725</v>
      </c>
      <c r="AO45">
        <v>-13.725</v>
      </c>
      <c r="AP45">
        <v>-13.725</v>
      </c>
      <c r="AQ45">
        <v>-13.725</v>
      </c>
      <c r="AR45">
        <v>-13.725</v>
      </c>
      <c r="AS45">
        <v>-13.725</v>
      </c>
      <c r="AT45">
        <v>-13.725</v>
      </c>
      <c r="AU45">
        <v>-13.725</v>
      </c>
      <c r="AV45">
        <v>-13.725</v>
      </c>
      <c r="AW45">
        <v>-13.725</v>
      </c>
      <c r="AX45">
        <v>-13.725</v>
      </c>
      <c r="AY45">
        <v>-13.725</v>
      </c>
      <c r="AZ45">
        <v>-13.725</v>
      </c>
      <c r="BA45">
        <v>-13.725</v>
      </c>
      <c r="BB45">
        <v>-13.725</v>
      </c>
      <c r="BC45">
        <v>-13.725</v>
      </c>
      <c r="BD45">
        <v>-13.725</v>
      </c>
      <c r="BE45">
        <v>-13.725</v>
      </c>
      <c r="BF45">
        <v>-13.725</v>
      </c>
      <c r="BG45">
        <v>-13.725</v>
      </c>
      <c r="BH45">
        <v>-13.725</v>
      </c>
      <c r="BI45">
        <v>-13.725</v>
      </c>
      <c r="BJ45">
        <v>-13.725</v>
      </c>
      <c r="BK45">
        <v>-13.725</v>
      </c>
      <c r="BL45">
        <v>-13.725</v>
      </c>
      <c r="BM45">
        <v>-13.725</v>
      </c>
      <c r="BN45">
        <v>-13.725</v>
      </c>
      <c r="BO45">
        <v>-13.725</v>
      </c>
      <c r="BP45">
        <v>-13.725</v>
      </c>
      <c r="BQ45">
        <v>-13.725</v>
      </c>
      <c r="BR45">
        <v>-13.725</v>
      </c>
      <c r="BS45">
        <v>-13.725</v>
      </c>
      <c r="BT45">
        <v>-13.725</v>
      </c>
      <c r="BU45">
        <v>-13.725</v>
      </c>
      <c r="BV45">
        <v>-13.725</v>
      </c>
      <c r="BW45">
        <v>-13.725</v>
      </c>
      <c r="BX45">
        <v>-13.725</v>
      </c>
      <c r="BY45">
        <v>-13.725</v>
      </c>
      <c r="BZ45">
        <v>-13.725</v>
      </c>
      <c r="CA45">
        <v>-13.725</v>
      </c>
      <c r="CB45">
        <v>-13.725</v>
      </c>
      <c r="CC45">
        <v>-13.725</v>
      </c>
      <c r="CD45">
        <v>-13.725</v>
      </c>
      <c r="CE45">
        <v>-13.725</v>
      </c>
      <c r="CF45">
        <v>-13.725</v>
      </c>
      <c r="CG45">
        <v>-13.725</v>
      </c>
      <c r="CH45">
        <v>-13.725</v>
      </c>
      <c r="CI45">
        <v>-13.725</v>
      </c>
      <c r="CJ45">
        <v>-13.725</v>
      </c>
      <c r="CK45">
        <v>-13.725</v>
      </c>
      <c r="CL45">
        <v>-13.725</v>
      </c>
      <c r="CM45">
        <v>-13.725</v>
      </c>
      <c r="CN45">
        <v>-13.725</v>
      </c>
      <c r="CO45">
        <v>-13.725</v>
      </c>
      <c r="CP45">
        <v>-13.725</v>
      </c>
      <c r="CQ45">
        <v>-13.725</v>
      </c>
      <c r="CR45">
        <v>-13.725</v>
      </c>
      <c r="CS45">
        <v>-13.725</v>
      </c>
      <c r="CT45">
        <v>-13.725</v>
      </c>
    </row>
    <row r="46" spans="1:98" x14ac:dyDescent="0.25">
      <c r="A46" s="19" t="s">
        <v>288</v>
      </c>
      <c r="AH46">
        <v>-17</v>
      </c>
      <c r="AI46">
        <v>-17</v>
      </c>
      <c r="AJ46">
        <v>-17</v>
      </c>
      <c r="AK46">
        <v>-17</v>
      </c>
      <c r="AL46">
        <v>-17</v>
      </c>
      <c r="AM46">
        <v>-17</v>
      </c>
      <c r="AN46">
        <v>-17</v>
      </c>
      <c r="AO46">
        <v>-17</v>
      </c>
      <c r="AP46">
        <v>-17</v>
      </c>
      <c r="AQ46">
        <v>-17</v>
      </c>
      <c r="AR46">
        <v>-17</v>
      </c>
      <c r="AS46">
        <v>-17</v>
      </c>
      <c r="AT46">
        <v>-17</v>
      </c>
      <c r="AU46">
        <v>-17</v>
      </c>
      <c r="AV46">
        <v>-17</v>
      </c>
      <c r="AW46">
        <v>-17</v>
      </c>
      <c r="AX46">
        <v>-17</v>
      </c>
      <c r="AY46">
        <v>-17</v>
      </c>
      <c r="AZ46">
        <v>-17</v>
      </c>
      <c r="BA46">
        <v>-17</v>
      </c>
      <c r="BB46">
        <v>-17</v>
      </c>
      <c r="BC46">
        <v>-17</v>
      </c>
      <c r="BD46">
        <v>-17</v>
      </c>
      <c r="BE46">
        <v>-17</v>
      </c>
      <c r="BF46">
        <v>-17</v>
      </c>
      <c r="BG46">
        <v>-17</v>
      </c>
      <c r="BH46">
        <v>-17</v>
      </c>
      <c r="BI46">
        <v>-17</v>
      </c>
      <c r="BJ46">
        <v>-17</v>
      </c>
      <c r="BK46">
        <v>-17</v>
      </c>
      <c r="BL46">
        <v>-17</v>
      </c>
      <c r="BM46">
        <v>-17</v>
      </c>
      <c r="BN46">
        <v>-17</v>
      </c>
      <c r="BO46">
        <v>-17</v>
      </c>
      <c r="BP46">
        <v>-17</v>
      </c>
      <c r="BQ46">
        <v>-17</v>
      </c>
      <c r="BR46">
        <v>-17</v>
      </c>
      <c r="BS46">
        <v>-17</v>
      </c>
      <c r="BT46">
        <v>-17</v>
      </c>
      <c r="BU46">
        <v>-17</v>
      </c>
      <c r="BV46">
        <v>-17</v>
      </c>
      <c r="BW46">
        <v>-17</v>
      </c>
      <c r="BX46">
        <v>-17</v>
      </c>
      <c r="BY46">
        <v>-17</v>
      </c>
      <c r="BZ46">
        <v>-17</v>
      </c>
      <c r="CA46">
        <v>-17</v>
      </c>
      <c r="CB46">
        <v>-17</v>
      </c>
      <c r="CC46">
        <v>-17</v>
      </c>
      <c r="CD46">
        <v>-17</v>
      </c>
      <c r="CE46">
        <v>-17</v>
      </c>
      <c r="CF46">
        <v>-17</v>
      </c>
      <c r="CG46">
        <v>-17</v>
      </c>
      <c r="CH46">
        <v>-17</v>
      </c>
      <c r="CI46">
        <v>-17</v>
      </c>
      <c r="CJ46">
        <v>-17</v>
      </c>
      <c r="CK46">
        <v>-17</v>
      </c>
      <c r="CL46">
        <v>-17</v>
      </c>
      <c r="CM46">
        <v>-17</v>
      </c>
      <c r="CN46">
        <v>-17</v>
      </c>
      <c r="CO46">
        <v>-17</v>
      </c>
      <c r="CP46">
        <v>-17</v>
      </c>
      <c r="CQ46">
        <v>-17</v>
      </c>
      <c r="CR46">
        <v>-17</v>
      </c>
      <c r="CS46">
        <v>-17</v>
      </c>
      <c r="CT46">
        <v>-17</v>
      </c>
    </row>
    <row r="47" spans="1:98" x14ac:dyDescent="0.25">
      <c r="A47" s="19" t="s">
        <v>289</v>
      </c>
      <c r="AI47">
        <v>-18.125</v>
      </c>
      <c r="AJ47">
        <v>-18.125</v>
      </c>
      <c r="AK47">
        <v>-18.125</v>
      </c>
      <c r="AL47">
        <v>-18.125</v>
      </c>
      <c r="AM47">
        <v>-18.125</v>
      </c>
      <c r="AN47">
        <v>-18.125</v>
      </c>
      <c r="AO47">
        <v>-18.125</v>
      </c>
      <c r="AP47">
        <v>-18.125</v>
      </c>
      <c r="AQ47">
        <v>-18.125</v>
      </c>
      <c r="AR47">
        <v>-18.125</v>
      </c>
      <c r="AS47">
        <v>-18.125</v>
      </c>
      <c r="AT47">
        <v>-18.125</v>
      </c>
      <c r="AU47">
        <v>-18.125</v>
      </c>
      <c r="AV47">
        <v>-18.125</v>
      </c>
      <c r="AW47">
        <v>-18.125</v>
      </c>
      <c r="AX47">
        <v>-18.125</v>
      </c>
      <c r="AY47">
        <v>-18.125</v>
      </c>
      <c r="AZ47">
        <v>-18.125</v>
      </c>
      <c r="BA47">
        <v>-18.125</v>
      </c>
      <c r="BB47">
        <v>-18.125</v>
      </c>
      <c r="BC47">
        <v>-18.125</v>
      </c>
      <c r="BD47">
        <v>-18.125</v>
      </c>
      <c r="BE47">
        <v>-18.125</v>
      </c>
      <c r="BF47">
        <v>-18.125</v>
      </c>
      <c r="BG47">
        <v>-18.125</v>
      </c>
      <c r="BH47">
        <v>-18.125</v>
      </c>
      <c r="BI47">
        <v>-18.125</v>
      </c>
      <c r="BJ47">
        <v>-18.125</v>
      </c>
      <c r="BK47">
        <v>-18.125</v>
      </c>
      <c r="BL47">
        <v>-18.125</v>
      </c>
      <c r="BM47">
        <v>-18.125</v>
      </c>
      <c r="BN47">
        <v>-18.125</v>
      </c>
      <c r="BO47">
        <v>-18.125</v>
      </c>
      <c r="BP47">
        <v>-18.125</v>
      </c>
      <c r="BQ47">
        <v>-18.125</v>
      </c>
      <c r="BR47">
        <v>-18.125</v>
      </c>
      <c r="BS47">
        <v>-18.125</v>
      </c>
      <c r="BT47">
        <v>-18.125</v>
      </c>
      <c r="BU47">
        <v>-18.125</v>
      </c>
      <c r="BV47">
        <v>-18.125</v>
      </c>
      <c r="BW47">
        <v>-18.125</v>
      </c>
      <c r="BX47">
        <v>-18.125</v>
      </c>
      <c r="BY47">
        <v>-18.125</v>
      </c>
      <c r="BZ47">
        <v>-18.125</v>
      </c>
      <c r="CA47">
        <v>-18.125</v>
      </c>
      <c r="CB47">
        <v>-18.125</v>
      </c>
      <c r="CC47">
        <v>-18.125</v>
      </c>
      <c r="CD47">
        <v>-18.125</v>
      </c>
      <c r="CE47">
        <v>-18.125</v>
      </c>
      <c r="CF47">
        <v>-18.125</v>
      </c>
      <c r="CG47">
        <v>-18.125</v>
      </c>
      <c r="CH47">
        <v>-18.125</v>
      </c>
      <c r="CI47">
        <v>-18.125</v>
      </c>
      <c r="CJ47">
        <v>-18.125</v>
      </c>
      <c r="CK47">
        <v>-18.125</v>
      </c>
      <c r="CL47">
        <v>-18.125</v>
      </c>
      <c r="CM47">
        <v>-18.125</v>
      </c>
      <c r="CN47">
        <v>-18.125</v>
      </c>
      <c r="CO47">
        <v>-18.125</v>
      </c>
      <c r="CP47">
        <v>-18.125</v>
      </c>
      <c r="CQ47">
        <v>-18.125</v>
      </c>
      <c r="CR47">
        <v>-18.125</v>
      </c>
      <c r="CS47">
        <v>-18.125</v>
      </c>
      <c r="CT47">
        <v>-18.125</v>
      </c>
    </row>
    <row r="48" spans="1:98" x14ac:dyDescent="0.25">
      <c r="A48" s="19" t="s">
        <v>290</v>
      </c>
      <c r="AJ48">
        <v>-10.175000000000001</v>
      </c>
      <c r="AK48">
        <v>-10.175000000000001</v>
      </c>
      <c r="AL48">
        <v>-10.175000000000001</v>
      </c>
      <c r="AM48">
        <v>-10.175000000000001</v>
      </c>
      <c r="AN48">
        <v>-10.175000000000001</v>
      </c>
      <c r="AO48">
        <v>-10.175000000000001</v>
      </c>
      <c r="AP48">
        <v>-10.175000000000001</v>
      </c>
      <c r="AQ48">
        <v>-10.175000000000001</v>
      </c>
      <c r="AR48">
        <v>-10.175000000000001</v>
      </c>
      <c r="AS48">
        <v>-10.175000000000001</v>
      </c>
      <c r="AT48">
        <v>-10.175000000000001</v>
      </c>
      <c r="AU48">
        <v>-10.175000000000001</v>
      </c>
      <c r="AV48">
        <v>-10.175000000000001</v>
      </c>
      <c r="AW48">
        <v>-10.175000000000001</v>
      </c>
      <c r="AX48">
        <v>-10.175000000000001</v>
      </c>
      <c r="AY48">
        <v>-10.175000000000001</v>
      </c>
      <c r="AZ48">
        <v>-10.175000000000001</v>
      </c>
      <c r="BA48">
        <v>-10.175000000000001</v>
      </c>
      <c r="BB48">
        <v>-10.175000000000001</v>
      </c>
      <c r="BC48">
        <v>-10.175000000000001</v>
      </c>
      <c r="BD48">
        <v>-10.175000000000001</v>
      </c>
      <c r="BE48">
        <v>-10.175000000000001</v>
      </c>
      <c r="BF48">
        <v>-10.175000000000001</v>
      </c>
      <c r="BG48">
        <v>-10.175000000000001</v>
      </c>
      <c r="BH48">
        <v>-10.175000000000001</v>
      </c>
      <c r="BI48">
        <v>-10.175000000000001</v>
      </c>
      <c r="BJ48">
        <v>-10.175000000000001</v>
      </c>
      <c r="BK48">
        <v>-10.175000000000001</v>
      </c>
      <c r="BL48">
        <v>-10.175000000000001</v>
      </c>
      <c r="BM48">
        <v>-10.175000000000001</v>
      </c>
      <c r="BN48">
        <v>-10.175000000000001</v>
      </c>
      <c r="BO48">
        <v>-10.175000000000001</v>
      </c>
      <c r="BP48">
        <v>-10.175000000000001</v>
      </c>
      <c r="BQ48">
        <v>-10.175000000000001</v>
      </c>
      <c r="BR48">
        <v>-10.175000000000001</v>
      </c>
      <c r="BS48">
        <v>-10.175000000000001</v>
      </c>
      <c r="BT48">
        <v>-10.175000000000001</v>
      </c>
      <c r="BU48">
        <v>-10.175000000000001</v>
      </c>
      <c r="BV48">
        <v>-10.175000000000001</v>
      </c>
      <c r="BW48">
        <v>-10.175000000000001</v>
      </c>
      <c r="BX48">
        <v>-10.175000000000001</v>
      </c>
      <c r="BY48">
        <v>-10.175000000000001</v>
      </c>
      <c r="BZ48">
        <v>-10.175000000000001</v>
      </c>
      <c r="CA48">
        <v>-10.175000000000001</v>
      </c>
      <c r="CB48">
        <v>-10.175000000000001</v>
      </c>
      <c r="CC48">
        <v>-10.175000000000001</v>
      </c>
      <c r="CD48">
        <v>-10.175000000000001</v>
      </c>
      <c r="CE48">
        <v>-10.175000000000001</v>
      </c>
      <c r="CF48">
        <v>-10.175000000000001</v>
      </c>
      <c r="CG48">
        <v>-10.175000000000001</v>
      </c>
      <c r="CH48">
        <v>-10.175000000000001</v>
      </c>
      <c r="CI48">
        <v>-10.175000000000001</v>
      </c>
      <c r="CJ48">
        <v>-10.175000000000001</v>
      </c>
      <c r="CK48">
        <v>-10.175000000000001</v>
      </c>
      <c r="CL48">
        <v>-10.175000000000001</v>
      </c>
      <c r="CM48">
        <v>-10.175000000000001</v>
      </c>
      <c r="CN48">
        <v>-10.175000000000001</v>
      </c>
      <c r="CO48">
        <v>-10.175000000000001</v>
      </c>
      <c r="CP48">
        <v>-10.175000000000001</v>
      </c>
      <c r="CQ48">
        <v>-10.175000000000001</v>
      </c>
      <c r="CR48">
        <v>-10.175000000000001</v>
      </c>
      <c r="CS48">
        <v>-10.175000000000001</v>
      </c>
      <c r="CT48">
        <v>-10.175000000000001</v>
      </c>
    </row>
    <row r="49" spans="1:98" x14ac:dyDescent="0.25">
      <c r="A49" s="19" t="s">
        <v>291</v>
      </c>
      <c r="AK49">
        <v>-5.75</v>
      </c>
      <c r="AL49">
        <v>-5.75</v>
      </c>
      <c r="AM49">
        <v>-5.75</v>
      </c>
      <c r="AN49">
        <v>-5.75</v>
      </c>
      <c r="AO49">
        <v>-5.75</v>
      </c>
      <c r="AP49">
        <v>-5.75</v>
      </c>
      <c r="AQ49">
        <v>-5.75</v>
      </c>
      <c r="AR49">
        <v>-5.75</v>
      </c>
      <c r="AS49">
        <v>-5.75</v>
      </c>
      <c r="AT49">
        <v>-5.75</v>
      </c>
      <c r="AU49">
        <v>-5.75</v>
      </c>
      <c r="AV49">
        <v>-5.75</v>
      </c>
      <c r="AW49">
        <v>-5.75</v>
      </c>
      <c r="AX49">
        <v>-5.75</v>
      </c>
      <c r="AY49">
        <v>-5.75</v>
      </c>
      <c r="AZ49">
        <v>-5.75</v>
      </c>
      <c r="BA49">
        <v>-5.75</v>
      </c>
      <c r="BB49">
        <v>-5.75</v>
      </c>
      <c r="BC49">
        <v>-5.75</v>
      </c>
      <c r="BD49">
        <v>-5.75</v>
      </c>
      <c r="BE49">
        <v>-5.75</v>
      </c>
      <c r="BF49">
        <v>-5.75</v>
      </c>
      <c r="BG49">
        <v>-5.75</v>
      </c>
      <c r="BH49">
        <v>-5.75</v>
      </c>
      <c r="BI49">
        <v>-5.75</v>
      </c>
      <c r="BJ49">
        <v>-5.75</v>
      </c>
      <c r="BK49">
        <v>-5.75</v>
      </c>
      <c r="BL49">
        <v>-5.75</v>
      </c>
      <c r="BM49">
        <v>-5.75</v>
      </c>
      <c r="BN49">
        <v>-5.75</v>
      </c>
      <c r="BO49">
        <v>-5.75</v>
      </c>
      <c r="BP49">
        <v>-5.75</v>
      </c>
      <c r="BQ49">
        <v>-5.75</v>
      </c>
      <c r="BR49">
        <v>-5.75</v>
      </c>
      <c r="BS49">
        <v>-5.75</v>
      </c>
      <c r="BT49">
        <v>-5.75</v>
      </c>
      <c r="BU49">
        <v>-5.75</v>
      </c>
      <c r="BV49">
        <v>-5.75</v>
      </c>
      <c r="BW49">
        <v>-5.75</v>
      </c>
      <c r="BX49">
        <v>-5.75</v>
      </c>
      <c r="BY49">
        <v>-5.75</v>
      </c>
      <c r="BZ49">
        <v>-5.75</v>
      </c>
      <c r="CA49">
        <v>-5.75</v>
      </c>
      <c r="CB49">
        <v>-5.75</v>
      </c>
      <c r="CC49">
        <v>-5.75</v>
      </c>
      <c r="CD49">
        <v>-5.75</v>
      </c>
      <c r="CE49">
        <v>-5.75</v>
      </c>
      <c r="CF49">
        <v>-5.75</v>
      </c>
      <c r="CG49">
        <v>-5.75</v>
      </c>
      <c r="CH49">
        <v>-5.75</v>
      </c>
      <c r="CI49">
        <v>-5.75</v>
      </c>
      <c r="CJ49">
        <v>-5.75</v>
      </c>
      <c r="CK49">
        <v>-5.75</v>
      </c>
      <c r="CL49">
        <v>-5.75</v>
      </c>
      <c r="CM49">
        <v>-5.75</v>
      </c>
      <c r="CN49">
        <v>-5.75</v>
      </c>
      <c r="CO49">
        <v>-5.75</v>
      </c>
      <c r="CP49">
        <v>-5.75</v>
      </c>
      <c r="CQ49">
        <v>-5.75</v>
      </c>
      <c r="CR49">
        <v>-5.75</v>
      </c>
      <c r="CS49">
        <v>-5.75</v>
      </c>
      <c r="CT49">
        <v>-5.75</v>
      </c>
    </row>
    <row r="50" spans="1:98" x14ac:dyDescent="0.25">
      <c r="A50" s="19" t="s">
        <v>292</v>
      </c>
      <c r="AL50">
        <v>-4</v>
      </c>
      <c r="AM50">
        <v>-4</v>
      </c>
      <c r="AN50">
        <v>-4</v>
      </c>
      <c r="AO50">
        <v>-4</v>
      </c>
      <c r="AP50">
        <v>-4</v>
      </c>
      <c r="AQ50">
        <v>-4</v>
      </c>
      <c r="AR50">
        <v>-4</v>
      </c>
      <c r="AS50">
        <v>-4</v>
      </c>
      <c r="AT50">
        <v>-4</v>
      </c>
      <c r="AU50">
        <v>-4</v>
      </c>
      <c r="AV50">
        <v>-4</v>
      </c>
      <c r="AW50">
        <v>-4</v>
      </c>
      <c r="AX50">
        <v>-4</v>
      </c>
      <c r="AY50">
        <v>-4</v>
      </c>
      <c r="AZ50">
        <v>-4</v>
      </c>
      <c r="BA50">
        <v>-4</v>
      </c>
      <c r="BB50">
        <v>-4</v>
      </c>
      <c r="BC50">
        <v>-4</v>
      </c>
      <c r="BD50">
        <v>-4</v>
      </c>
      <c r="BE50">
        <v>-4</v>
      </c>
      <c r="BF50">
        <v>-4</v>
      </c>
      <c r="BG50">
        <v>-4</v>
      </c>
      <c r="BH50">
        <v>-4</v>
      </c>
      <c r="BI50">
        <v>-4</v>
      </c>
      <c r="BJ50">
        <v>-4</v>
      </c>
      <c r="BK50">
        <v>-4</v>
      </c>
      <c r="BL50">
        <v>-4</v>
      </c>
      <c r="BM50">
        <v>-4</v>
      </c>
      <c r="BN50">
        <v>-4</v>
      </c>
      <c r="BO50">
        <v>-4</v>
      </c>
      <c r="BP50">
        <v>-4</v>
      </c>
      <c r="BQ50">
        <v>-4</v>
      </c>
      <c r="BR50">
        <v>-4</v>
      </c>
      <c r="BS50">
        <v>-4</v>
      </c>
      <c r="BT50">
        <v>-4</v>
      </c>
      <c r="BU50">
        <v>-4</v>
      </c>
      <c r="BV50">
        <v>-4</v>
      </c>
      <c r="BW50">
        <v>-4</v>
      </c>
      <c r="BX50">
        <v>-4</v>
      </c>
      <c r="BY50">
        <v>-4</v>
      </c>
      <c r="BZ50">
        <v>-4</v>
      </c>
      <c r="CA50">
        <v>-4</v>
      </c>
      <c r="CB50">
        <v>-4</v>
      </c>
      <c r="CC50">
        <v>-4</v>
      </c>
      <c r="CD50">
        <v>-4</v>
      </c>
      <c r="CE50">
        <v>-4</v>
      </c>
      <c r="CF50">
        <v>-4</v>
      </c>
      <c r="CG50">
        <v>-4</v>
      </c>
      <c r="CH50">
        <v>-4</v>
      </c>
      <c r="CI50">
        <v>-4</v>
      </c>
      <c r="CJ50">
        <v>-4</v>
      </c>
      <c r="CK50">
        <v>-4</v>
      </c>
      <c r="CL50">
        <v>-4</v>
      </c>
      <c r="CM50">
        <v>-4</v>
      </c>
      <c r="CN50">
        <v>-4</v>
      </c>
      <c r="CO50">
        <v>-4</v>
      </c>
      <c r="CP50">
        <v>-4</v>
      </c>
      <c r="CQ50">
        <v>-4</v>
      </c>
      <c r="CR50">
        <v>-4</v>
      </c>
      <c r="CS50">
        <v>-4</v>
      </c>
      <c r="CT50">
        <v>-4</v>
      </c>
    </row>
    <row r="51" spans="1:98" x14ac:dyDescent="0.25">
      <c r="A51" s="19" t="s">
        <v>293</v>
      </c>
      <c r="AM51">
        <v>-6.7249999999999996</v>
      </c>
      <c r="AN51">
        <v>-6.7249999999999996</v>
      </c>
      <c r="AO51">
        <v>-6.7249999999999996</v>
      </c>
      <c r="AP51">
        <v>-6.7249999999999996</v>
      </c>
      <c r="AQ51">
        <v>-6.7249999999999996</v>
      </c>
      <c r="AR51">
        <v>-6.7249999999999996</v>
      </c>
      <c r="AS51">
        <v>-6.7249999999999996</v>
      </c>
      <c r="AT51">
        <v>-6.7249999999999996</v>
      </c>
      <c r="AU51">
        <v>-6.7249999999999996</v>
      </c>
      <c r="AV51">
        <v>-6.7249999999999996</v>
      </c>
      <c r="AW51">
        <v>-6.7249999999999996</v>
      </c>
      <c r="AX51">
        <v>-6.7249999999999996</v>
      </c>
      <c r="AY51">
        <v>-6.7249999999999996</v>
      </c>
      <c r="AZ51">
        <v>-6.7249999999999996</v>
      </c>
      <c r="BA51">
        <v>-6.7249999999999996</v>
      </c>
      <c r="BB51">
        <v>-6.7249999999999996</v>
      </c>
      <c r="BC51">
        <v>-6.7249999999999996</v>
      </c>
      <c r="BD51">
        <v>-6.7249999999999996</v>
      </c>
      <c r="BE51">
        <v>-6.7249999999999996</v>
      </c>
      <c r="BF51">
        <v>-6.7249999999999996</v>
      </c>
      <c r="BG51">
        <v>-6.7249999999999996</v>
      </c>
      <c r="BH51">
        <v>-6.7249999999999996</v>
      </c>
      <c r="BI51">
        <v>-6.7249999999999996</v>
      </c>
      <c r="BJ51">
        <v>-6.7249999999999996</v>
      </c>
      <c r="BK51">
        <v>-6.7249999999999996</v>
      </c>
      <c r="BL51">
        <v>-6.7249999999999996</v>
      </c>
      <c r="BM51">
        <v>-6.7249999999999996</v>
      </c>
      <c r="BN51">
        <v>-6.7249999999999996</v>
      </c>
      <c r="BO51">
        <v>-6.7249999999999996</v>
      </c>
      <c r="BP51">
        <v>-6.7249999999999996</v>
      </c>
      <c r="BQ51">
        <v>-6.7249999999999996</v>
      </c>
      <c r="BR51">
        <v>-6.7249999999999996</v>
      </c>
      <c r="BS51">
        <v>-6.7249999999999996</v>
      </c>
      <c r="BT51">
        <v>-6.7249999999999996</v>
      </c>
      <c r="BU51">
        <v>-6.7249999999999996</v>
      </c>
      <c r="BV51">
        <v>-6.7249999999999996</v>
      </c>
      <c r="BW51">
        <v>-6.7249999999999996</v>
      </c>
      <c r="BX51">
        <v>-6.7249999999999996</v>
      </c>
      <c r="BY51">
        <v>-6.7249999999999996</v>
      </c>
      <c r="BZ51">
        <v>-6.7249999999999996</v>
      </c>
      <c r="CA51">
        <v>-6.7249999999999996</v>
      </c>
      <c r="CB51">
        <v>-6.7249999999999996</v>
      </c>
      <c r="CC51">
        <v>-6.7249999999999996</v>
      </c>
      <c r="CD51">
        <v>-6.7249999999999996</v>
      </c>
      <c r="CE51">
        <v>-6.7249999999999996</v>
      </c>
      <c r="CF51">
        <v>-6.7249999999999996</v>
      </c>
      <c r="CG51">
        <v>-6.7249999999999996</v>
      </c>
      <c r="CH51">
        <v>-6.7249999999999996</v>
      </c>
      <c r="CI51">
        <v>-6.7249999999999996</v>
      </c>
      <c r="CJ51">
        <v>-6.7249999999999996</v>
      </c>
      <c r="CK51">
        <v>-6.7249999999999996</v>
      </c>
      <c r="CL51">
        <v>-6.7249999999999996</v>
      </c>
      <c r="CM51">
        <v>-6.7249999999999996</v>
      </c>
      <c r="CN51">
        <v>-6.7249999999999996</v>
      </c>
      <c r="CO51">
        <v>-6.7249999999999996</v>
      </c>
      <c r="CP51">
        <v>-6.7249999999999996</v>
      </c>
      <c r="CQ51">
        <v>-6.7249999999999996</v>
      </c>
      <c r="CR51">
        <v>-6.7249999999999996</v>
      </c>
      <c r="CS51">
        <v>-6.7249999999999996</v>
      </c>
      <c r="CT51">
        <v>-6.7249999999999996</v>
      </c>
    </row>
    <row r="52" spans="1:98" x14ac:dyDescent="0.25">
      <c r="A52" s="19" t="s">
        <v>294</v>
      </c>
      <c r="AN52">
        <v>-2.3250000000000002</v>
      </c>
      <c r="AO52">
        <v>-2.3250000000000002</v>
      </c>
      <c r="AP52">
        <v>-2.3250000000000002</v>
      </c>
      <c r="AQ52">
        <v>-2.3250000000000002</v>
      </c>
      <c r="AR52">
        <v>-2.3250000000000002</v>
      </c>
      <c r="AS52">
        <v>-2.3250000000000002</v>
      </c>
      <c r="AT52">
        <v>-2.3250000000000002</v>
      </c>
      <c r="AU52">
        <v>-2.3250000000000002</v>
      </c>
      <c r="AV52">
        <v>-2.3250000000000002</v>
      </c>
      <c r="AW52">
        <v>-2.3250000000000002</v>
      </c>
      <c r="AX52">
        <v>-2.3250000000000002</v>
      </c>
      <c r="AY52">
        <v>-2.3250000000000002</v>
      </c>
      <c r="AZ52">
        <v>-2.3250000000000002</v>
      </c>
      <c r="BA52">
        <v>-2.3250000000000002</v>
      </c>
      <c r="BB52">
        <v>-2.3250000000000002</v>
      </c>
      <c r="BC52">
        <v>-2.3250000000000002</v>
      </c>
      <c r="BD52">
        <v>-2.3250000000000002</v>
      </c>
      <c r="BE52">
        <v>-2.3250000000000002</v>
      </c>
      <c r="BF52">
        <v>-2.3250000000000002</v>
      </c>
      <c r="BG52">
        <v>-2.3250000000000002</v>
      </c>
      <c r="BH52">
        <v>-2.3250000000000002</v>
      </c>
      <c r="BI52">
        <v>-2.3250000000000002</v>
      </c>
      <c r="BJ52">
        <v>-2.3250000000000002</v>
      </c>
      <c r="BK52">
        <v>-2.3250000000000002</v>
      </c>
      <c r="BL52">
        <v>-2.3250000000000002</v>
      </c>
      <c r="BM52">
        <v>-2.3250000000000002</v>
      </c>
      <c r="BN52">
        <v>-2.3250000000000002</v>
      </c>
      <c r="BO52">
        <v>-2.3250000000000002</v>
      </c>
      <c r="BP52">
        <v>-2.3250000000000002</v>
      </c>
      <c r="BQ52">
        <v>-2.3250000000000002</v>
      </c>
      <c r="BR52">
        <v>-2.3250000000000002</v>
      </c>
      <c r="BS52">
        <v>-2.3250000000000002</v>
      </c>
      <c r="BT52">
        <v>-2.3250000000000002</v>
      </c>
      <c r="BU52">
        <v>-2.3250000000000002</v>
      </c>
      <c r="BV52">
        <v>-2.3250000000000002</v>
      </c>
      <c r="BW52">
        <v>-2.3250000000000002</v>
      </c>
      <c r="BX52">
        <v>-2.3250000000000002</v>
      </c>
      <c r="BY52">
        <v>-2.3250000000000002</v>
      </c>
      <c r="BZ52">
        <v>-2.3250000000000002</v>
      </c>
      <c r="CA52">
        <v>-2.3250000000000002</v>
      </c>
      <c r="CB52">
        <v>-2.3250000000000002</v>
      </c>
      <c r="CC52">
        <v>-2.3250000000000002</v>
      </c>
      <c r="CD52">
        <v>-2.3250000000000002</v>
      </c>
      <c r="CE52">
        <v>-2.3250000000000002</v>
      </c>
      <c r="CF52">
        <v>-2.3250000000000002</v>
      </c>
      <c r="CG52">
        <v>-2.3250000000000002</v>
      </c>
      <c r="CH52">
        <v>-2.3250000000000002</v>
      </c>
      <c r="CI52">
        <v>-2.3250000000000002</v>
      </c>
      <c r="CJ52">
        <v>-2.3250000000000002</v>
      </c>
      <c r="CK52">
        <v>-2.3250000000000002</v>
      </c>
      <c r="CL52">
        <v>-2.3250000000000002</v>
      </c>
      <c r="CM52">
        <v>-2.3250000000000002</v>
      </c>
      <c r="CN52">
        <v>-2.3250000000000002</v>
      </c>
      <c r="CO52">
        <v>-2.3250000000000002</v>
      </c>
      <c r="CP52">
        <v>-2.3250000000000002</v>
      </c>
      <c r="CQ52">
        <v>-2.3250000000000002</v>
      </c>
      <c r="CR52">
        <v>-2.3250000000000002</v>
      </c>
      <c r="CS52">
        <v>-2.3250000000000002</v>
      </c>
      <c r="CT52">
        <v>-2.3250000000000002</v>
      </c>
    </row>
    <row r="53" spans="1:98" x14ac:dyDescent="0.25">
      <c r="A53" s="19" t="s">
        <v>295</v>
      </c>
      <c r="AO53">
        <v>9.1</v>
      </c>
      <c r="AP53">
        <v>9.1</v>
      </c>
      <c r="AQ53">
        <v>9.1</v>
      </c>
      <c r="AR53">
        <v>9.1</v>
      </c>
      <c r="AS53">
        <v>9.1</v>
      </c>
      <c r="AT53">
        <v>9.1</v>
      </c>
      <c r="AU53">
        <v>9.1</v>
      </c>
      <c r="AV53">
        <v>9.1</v>
      </c>
      <c r="AW53">
        <v>9.1</v>
      </c>
      <c r="AX53">
        <v>9.1</v>
      </c>
      <c r="AY53">
        <v>9.1</v>
      </c>
      <c r="AZ53">
        <v>9.1</v>
      </c>
      <c r="BA53">
        <v>9.1</v>
      </c>
      <c r="BB53">
        <v>9.1</v>
      </c>
      <c r="BC53">
        <v>9.1</v>
      </c>
      <c r="BD53">
        <v>9.1</v>
      </c>
      <c r="BE53">
        <v>9.1</v>
      </c>
      <c r="BF53">
        <v>9.1</v>
      </c>
      <c r="BG53">
        <v>9.1</v>
      </c>
      <c r="BH53">
        <v>9.1</v>
      </c>
      <c r="BI53">
        <v>9.1</v>
      </c>
      <c r="BJ53">
        <v>9.1</v>
      </c>
      <c r="BK53">
        <v>9.1</v>
      </c>
      <c r="BL53">
        <v>9.1</v>
      </c>
      <c r="BM53">
        <v>9.1</v>
      </c>
      <c r="BN53">
        <v>9.1</v>
      </c>
      <c r="BO53">
        <v>9.1</v>
      </c>
      <c r="BP53">
        <v>9.1</v>
      </c>
      <c r="BQ53">
        <v>9.1</v>
      </c>
      <c r="BR53">
        <v>9.1</v>
      </c>
      <c r="BS53">
        <v>9.1</v>
      </c>
      <c r="BT53">
        <v>9.1</v>
      </c>
      <c r="BU53">
        <v>9.1</v>
      </c>
      <c r="BV53">
        <v>9.1</v>
      </c>
      <c r="BW53">
        <v>9.1</v>
      </c>
      <c r="BX53">
        <v>9.1</v>
      </c>
      <c r="BY53">
        <v>9.1</v>
      </c>
      <c r="BZ53">
        <v>9.1</v>
      </c>
      <c r="CA53">
        <v>9.1</v>
      </c>
      <c r="CB53">
        <v>9.1</v>
      </c>
      <c r="CC53">
        <v>9.1</v>
      </c>
      <c r="CD53">
        <v>9.1</v>
      </c>
      <c r="CE53">
        <v>9.1</v>
      </c>
      <c r="CF53">
        <v>9.1</v>
      </c>
      <c r="CG53">
        <v>9.1</v>
      </c>
      <c r="CH53">
        <v>9.1</v>
      </c>
      <c r="CI53">
        <v>9.1</v>
      </c>
      <c r="CJ53">
        <v>9.1</v>
      </c>
      <c r="CK53">
        <v>9.1</v>
      </c>
      <c r="CL53">
        <v>9.1</v>
      </c>
      <c r="CM53">
        <v>9.1</v>
      </c>
      <c r="CN53">
        <v>9.1</v>
      </c>
      <c r="CO53">
        <v>9.1</v>
      </c>
      <c r="CP53">
        <v>9.1</v>
      </c>
      <c r="CQ53">
        <v>9.1</v>
      </c>
      <c r="CR53">
        <v>9.1</v>
      </c>
      <c r="CS53">
        <v>9.1</v>
      </c>
      <c r="CT53">
        <v>9.1</v>
      </c>
    </row>
    <row r="54" spans="1:98" x14ac:dyDescent="0.25">
      <c r="A54" s="19" t="s">
        <v>296</v>
      </c>
      <c r="AP54">
        <v>12</v>
      </c>
      <c r="AQ54">
        <v>12</v>
      </c>
      <c r="AR54">
        <v>12</v>
      </c>
      <c r="AS54">
        <v>12</v>
      </c>
      <c r="AT54">
        <v>12</v>
      </c>
      <c r="AU54">
        <v>12</v>
      </c>
      <c r="AV54">
        <v>12</v>
      </c>
      <c r="AW54">
        <v>12</v>
      </c>
      <c r="AX54">
        <v>12</v>
      </c>
      <c r="AY54">
        <v>12</v>
      </c>
      <c r="AZ54">
        <v>12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12</v>
      </c>
      <c r="BV54">
        <v>12</v>
      </c>
      <c r="BW54">
        <v>12</v>
      </c>
      <c r="BX54">
        <v>12</v>
      </c>
      <c r="BY54">
        <v>12</v>
      </c>
      <c r="BZ54">
        <v>12</v>
      </c>
      <c r="CA54">
        <v>12</v>
      </c>
      <c r="CB54">
        <v>12</v>
      </c>
      <c r="CC54">
        <v>12</v>
      </c>
      <c r="CD54">
        <v>12</v>
      </c>
      <c r="CE54">
        <v>12</v>
      </c>
      <c r="CF54">
        <v>12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12</v>
      </c>
      <c r="CO54">
        <v>12</v>
      </c>
      <c r="CP54">
        <v>12</v>
      </c>
      <c r="CQ54">
        <v>12</v>
      </c>
      <c r="CR54">
        <v>12</v>
      </c>
      <c r="CS54">
        <v>12</v>
      </c>
      <c r="CT54">
        <v>12</v>
      </c>
    </row>
    <row r="55" spans="1:98" x14ac:dyDescent="0.25">
      <c r="A55" s="19" t="s">
        <v>297</v>
      </c>
      <c r="AQ55">
        <v>16.841666666666669</v>
      </c>
      <c r="AR55">
        <v>16.841666666666669</v>
      </c>
      <c r="AS55">
        <v>16.841666666666669</v>
      </c>
      <c r="AT55">
        <v>16.841666666666669</v>
      </c>
      <c r="AU55">
        <v>16.841666666666669</v>
      </c>
      <c r="AV55">
        <v>16.841666666666669</v>
      </c>
      <c r="AW55">
        <v>16.841666666666669</v>
      </c>
      <c r="AX55">
        <v>16.841666666666669</v>
      </c>
      <c r="AY55">
        <v>16.841666666666669</v>
      </c>
      <c r="AZ55">
        <v>16.841666666666669</v>
      </c>
      <c r="BA55">
        <v>16.841666666666669</v>
      </c>
      <c r="BB55">
        <v>16.841666666666669</v>
      </c>
      <c r="BC55">
        <v>16.841666666666669</v>
      </c>
      <c r="BD55">
        <v>16.841666666666669</v>
      </c>
      <c r="BE55">
        <v>16.841666666666669</v>
      </c>
      <c r="BF55">
        <v>16.841666666666669</v>
      </c>
      <c r="BG55">
        <v>16.841666666666669</v>
      </c>
      <c r="BH55">
        <v>16.841666666666669</v>
      </c>
      <c r="BI55">
        <v>16.841666666666669</v>
      </c>
      <c r="BJ55">
        <v>16.841666666666669</v>
      </c>
      <c r="BK55">
        <v>16.841666666666669</v>
      </c>
      <c r="BL55">
        <v>16.841666666666669</v>
      </c>
      <c r="BM55">
        <v>16.841666666666669</v>
      </c>
      <c r="BN55">
        <v>16.841666666666669</v>
      </c>
      <c r="BO55">
        <v>16.841666666666669</v>
      </c>
      <c r="BP55">
        <v>16.841666666666669</v>
      </c>
      <c r="BQ55">
        <v>16.841666666666669</v>
      </c>
      <c r="BR55">
        <v>16.841666666666669</v>
      </c>
      <c r="BS55">
        <v>16.841666666666669</v>
      </c>
      <c r="BT55">
        <v>16.841666666666669</v>
      </c>
      <c r="BU55">
        <v>16.841666666666669</v>
      </c>
      <c r="BV55">
        <v>16.841666666666669</v>
      </c>
      <c r="BW55">
        <v>16.841666666666669</v>
      </c>
      <c r="BX55">
        <v>16.841666666666669</v>
      </c>
      <c r="BY55">
        <v>16.841666666666669</v>
      </c>
      <c r="BZ55">
        <v>16.841666666666669</v>
      </c>
      <c r="CA55">
        <v>16.841666666666669</v>
      </c>
      <c r="CB55">
        <v>16.841666666666669</v>
      </c>
      <c r="CC55">
        <v>16.841666666666669</v>
      </c>
      <c r="CD55">
        <v>16.841666666666669</v>
      </c>
      <c r="CE55">
        <v>16.841666666666669</v>
      </c>
      <c r="CF55">
        <v>16.841666666666669</v>
      </c>
      <c r="CG55">
        <v>16.841666666666669</v>
      </c>
      <c r="CH55">
        <v>16.841666666666669</v>
      </c>
      <c r="CI55">
        <v>16.841666666666669</v>
      </c>
      <c r="CJ55">
        <v>16.841666666666669</v>
      </c>
      <c r="CK55">
        <v>16.841666666666669</v>
      </c>
      <c r="CL55">
        <v>16.841666666666669</v>
      </c>
      <c r="CM55">
        <v>16.841666666666669</v>
      </c>
      <c r="CN55">
        <v>16.841666666666669</v>
      </c>
      <c r="CO55">
        <v>16.841666666666669</v>
      </c>
      <c r="CP55">
        <v>16.841666666666669</v>
      </c>
      <c r="CQ55">
        <v>16.841666666666669</v>
      </c>
      <c r="CR55">
        <v>16.841666666666669</v>
      </c>
      <c r="CS55">
        <v>16.841666666666669</v>
      </c>
      <c r="CT55">
        <v>16.841666666666669</v>
      </c>
    </row>
    <row r="56" spans="1:98" x14ac:dyDescent="0.25">
      <c r="A56" s="19" t="s">
        <v>298</v>
      </c>
      <c r="AR56">
        <v>19.30833333333333</v>
      </c>
      <c r="AS56">
        <v>19.30833333333333</v>
      </c>
      <c r="AT56">
        <v>19.30833333333333</v>
      </c>
      <c r="AU56">
        <v>19.30833333333333</v>
      </c>
      <c r="AV56">
        <v>19.30833333333333</v>
      </c>
      <c r="AW56">
        <v>19.30833333333333</v>
      </c>
      <c r="AX56">
        <v>19.30833333333333</v>
      </c>
      <c r="AY56">
        <v>19.30833333333333</v>
      </c>
      <c r="AZ56">
        <v>19.30833333333333</v>
      </c>
      <c r="BA56">
        <v>19.30833333333333</v>
      </c>
      <c r="BB56">
        <v>19.30833333333333</v>
      </c>
      <c r="BC56">
        <v>19.30833333333333</v>
      </c>
      <c r="BD56">
        <v>19.30833333333333</v>
      </c>
      <c r="BE56">
        <v>19.30833333333333</v>
      </c>
      <c r="BF56">
        <v>19.30833333333333</v>
      </c>
      <c r="BG56">
        <v>19.30833333333333</v>
      </c>
      <c r="BH56">
        <v>19.30833333333333</v>
      </c>
      <c r="BI56">
        <v>19.30833333333333</v>
      </c>
      <c r="BJ56">
        <v>19.30833333333333</v>
      </c>
      <c r="BK56">
        <v>19.30833333333333</v>
      </c>
      <c r="BL56">
        <v>19.30833333333333</v>
      </c>
      <c r="BM56">
        <v>19.30833333333333</v>
      </c>
      <c r="BN56">
        <v>19.30833333333333</v>
      </c>
      <c r="BO56">
        <v>19.30833333333333</v>
      </c>
      <c r="BP56">
        <v>19.30833333333333</v>
      </c>
      <c r="BQ56">
        <v>19.30833333333333</v>
      </c>
      <c r="BR56">
        <v>19.30833333333333</v>
      </c>
      <c r="BS56">
        <v>19.30833333333333</v>
      </c>
      <c r="BT56">
        <v>19.30833333333333</v>
      </c>
      <c r="BU56">
        <v>19.30833333333333</v>
      </c>
      <c r="BV56">
        <v>19.30833333333333</v>
      </c>
      <c r="BW56">
        <v>19.30833333333333</v>
      </c>
      <c r="BX56">
        <v>19.30833333333333</v>
      </c>
      <c r="BY56">
        <v>19.30833333333333</v>
      </c>
      <c r="BZ56">
        <v>19.30833333333333</v>
      </c>
      <c r="CA56">
        <v>19.30833333333333</v>
      </c>
      <c r="CB56">
        <v>19.30833333333333</v>
      </c>
      <c r="CC56">
        <v>19.30833333333333</v>
      </c>
      <c r="CD56">
        <v>19.30833333333333</v>
      </c>
      <c r="CE56">
        <v>19.30833333333333</v>
      </c>
      <c r="CF56">
        <v>19.30833333333333</v>
      </c>
      <c r="CG56">
        <v>19.30833333333333</v>
      </c>
      <c r="CH56">
        <v>19.30833333333333</v>
      </c>
      <c r="CI56">
        <v>19.30833333333333</v>
      </c>
      <c r="CJ56">
        <v>19.30833333333333</v>
      </c>
      <c r="CK56">
        <v>19.30833333333333</v>
      </c>
      <c r="CL56">
        <v>19.30833333333333</v>
      </c>
      <c r="CM56">
        <v>19.30833333333333</v>
      </c>
      <c r="CN56">
        <v>19.30833333333333</v>
      </c>
      <c r="CO56">
        <v>19.30833333333333</v>
      </c>
      <c r="CP56">
        <v>19.30833333333333</v>
      </c>
      <c r="CQ56">
        <v>19.30833333333333</v>
      </c>
      <c r="CR56">
        <v>19.30833333333333</v>
      </c>
      <c r="CS56">
        <v>19.30833333333333</v>
      </c>
      <c r="CT56">
        <v>19.30833333333333</v>
      </c>
    </row>
    <row r="57" spans="1:98" x14ac:dyDescent="0.25">
      <c r="A57" s="19" t="s">
        <v>299</v>
      </c>
      <c r="AS57">
        <v>32.725000000000001</v>
      </c>
      <c r="AT57">
        <v>32.725000000000001</v>
      </c>
      <c r="AU57">
        <v>32.725000000000001</v>
      </c>
      <c r="AV57">
        <v>32.725000000000001</v>
      </c>
      <c r="AW57">
        <v>32.725000000000001</v>
      </c>
      <c r="AX57">
        <v>32.725000000000001</v>
      </c>
      <c r="AY57">
        <v>32.725000000000001</v>
      </c>
      <c r="AZ57">
        <v>32.725000000000001</v>
      </c>
      <c r="BA57">
        <v>32.725000000000001</v>
      </c>
      <c r="BB57">
        <v>32.725000000000001</v>
      </c>
      <c r="BC57">
        <v>32.725000000000001</v>
      </c>
      <c r="BD57">
        <v>32.725000000000001</v>
      </c>
      <c r="BE57">
        <v>32.725000000000001</v>
      </c>
      <c r="BF57">
        <v>32.725000000000001</v>
      </c>
      <c r="BG57">
        <v>32.725000000000001</v>
      </c>
      <c r="BH57">
        <v>32.725000000000001</v>
      </c>
      <c r="BI57">
        <v>32.725000000000001</v>
      </c>
      <c r="BJ57">
        <v>32.725000000000001</v>
      </c>
      <c r="BK57">
        <v>32.725000000000001</v>
      </c>
      <c r="BL57">
        <v>32.725000000000001</v>
      </c>
      <c r="BM57">
        <v>32.725000000000001</v>
      </c>
      <c r="BN57">
        <v>32.725000000000001</v>
      </c>
      <c r="BO57">
        <v>32.725000000000001</v>
      </c>
      <c r="BP57">
        <v>32.725000000000001</v>
      </c>
      <c r="BQ57">
        <v>32.725000000000001</v>
      </c>
      <c r="BR57">
        <v>32.725000000000001</v>
      </c>
      <c r="BS57">
        <v>32.725000000000001</v>
      </c>
      <c r="BT57">
        <v>32.725000000000001</v>
      </c>
      <c r="BU57">
        <v>32.725000000000001</v>
      </c>
      <c r="BV57">
        <v>32.725000000000001</v>
      </c>
      <c r="BW57">
        <v>32.725000000000001</v>
      </c>
      <c r="BX57">
        <v>32.725000000000001</v>
      </c>
      <c r="BY57">
        <v>32.725000000000001</v>
      </c>
      <c r="BZ57">
        <v>32.725000000000001</v>
      </c>
      <c r="CA57">
        <v>32.725000000000001</v>
      </c>
      <c r="CB57">
        <v>32.725000000000001</v>
      </c>
      <c r="CC57">
        <v>32.725000000000001</v>
      </c>
      <c r="CD57">
        <v>32.725000000000001</v>
      </c>
      <c r="CE57">
        <v>32.725000000000001</v>
      </c>
      <c r="CF57">
        <v>32.725000000000001</v>
      </c>
      <c r="CG57">
        <v>32.725000000000001</v>
      </c>
      <c r="CH57">
        <v>32.725000000000001</v>
      </c>
      <c r="CI57">
        <v>32.725000000000001</v>
      </c>
      <c r="CJ57">
        <v>32.725000000000001</v>
      </c>
      <c r="CK57">
        <v>32.725000000000001</v>
      </c>
      <c r="CL57">
        <v>32.725000000000001</v>
      </c>
      <c r="CM57">
        <v>32.725000000000001</v>
      </c>
      <c r="CN57">
        <v>32.725000000000001</v>
      </c>
      <c r="CO57">
        <v>32.725000000000001</v>
      </c>
      <c r="CP57">
        <v>32.725000000000001</v>
      </c>
      <c r="CQ57">
        <v>32.725000000000001</v>
      </c>
      <c r="CR57">
        <v>32.725000000000001</v>
      </c>
      <c r="CS57">
        <v>32.725000000000001</v>
      </c>
      <c r="CT57">
        <v>32.725000000000001</v>
      </c>
    </row>
    <row r="58" spans="1:98" x14ac:dyDescent="0.25">
      <c r="A58" s="19" t="s">
        <v>300</v>
      </c>
      <c r="AT58">
        <v>53.141666666666673</v>
      </c>
      <c r="AU58">
        <v>53.141666666666673</v>
      </c>
      <c r="AV58">
        <v>53.141666666666673</v>
      </c>
      <c r="AW58">
        <v>53.141666666666673</v>
      </c>
      <c r="AX58">
        <v>53.141666666666673</v>
      </c>
      <c r="AY58">
        <v>53.141666666666673</v>
      </c>
      <c r="AZ58">
        <v>53.141666666666673</v>
      </c>
      <c r="BA58">
        <v>53.141666666666673</v>
      </c>
      <c r="BB58">
        <v>53.141666666666673</v>
      </c>
      <c r="BC58">
        <v>53.141666666666673</v>
      </c>
      <c r="BD58">
        <v>53.141666666666673</v>
      </c>
      <c r="BE58">
        <v>53.141666666666673</v>
      </c>
      <c r="BF58">
        <v>53.141666666666673</v>
      </c>
      <c r="BG58">
        <v>53.141666666666673</v>
      </c>
      <c r="BH58">
        <v>53.141666666666673</v>
      </c>
      <c r="BI58">
        <v>53.141666666666673</v>
      </c>
      <c r="BJ58">
        <v>53.141666666666673</v>
      </c>
      <c r="BK58">
        <v>53.141666666666673</v>
      </c>
      <c r="BL58">
        <v>53.141666666666673</v>
      </c>
      <c r="BM58">
        <v>53.141666666666673</v>
      </c>
      <c r="BN58">
        <v>53.141666666666673</v>
      </c>
      <c r="BO58">
        <v>53.141666666666673</v>
      </c>
      <c r="BP58">
        <v>53.141666666666673</v>
      </c>
      <c r="BQ58">
        <v>53.141666666666673</v>
      </c>
      <c r="BR58">
        <v>53.141666666666673</v>
      </c>
      <c r="BS58">
        <v>53.141666666666673</v>
      </c>
      <c r="BT58">
        <v>53.141666666666673</v>
      </c>
      <c r="BU58">
        <v>53.141666666666673</v>
      </c>
      <c r="BV58">
        <v>53.141666666666673</v>
      </c>
      <c r="BW58">
        <v>53.141666666666673</v>
      </c>
      <c r="BX58">
        <v>53.141666666666673</v>
      </c>
      <c r="BY58">
        <v>53.141666666666673</v>
      </c>
      <c r="BZ58">
        <v>53.141666666666673</v>
      </c>
      <c r="CA58">
        <v>53.141666666666673</v>
      </c>
      <c r="CB58">
        <v>53.141666666666673</v>
      </c>
      <c r="CC58">
        <v>53.141666666666673</v>
      </c>
      <c r="CD58">
        <v>53.141666666666673</v>
      </c>
      <c r="CE58">
        <v>53.141666666666673</v>
      </c>
      <c r="CF58">
        <v>53.141666666666673</v>
      </c>
      <c r="CG58">
        <v>53.141666666666673</v>
      </c>
      <c r="CH58">
        <v>53.141666666666673</v>
      </c>
      <c r="CI58">
        <v>53.141666666666673</v>
      </c>
      <c r="CJ58">
        <v>53.141666666666673</v>
      </c>
      <c r="CK58">
        <v>53.141666666666673</v>
      </c>
      <c r="CL58">
        <v>53.141666666666673</v>
      </c>
      <c r="CM58">
        <v>53.141666666666673</v>
      </c>
      <c r="CN58">
        <v>53.141666666666673</v>
      </c>
      <c r="CO58">
        <v>53.141666666666673</v>
      </c>
      <c r="CP58">
        <v>53.141666666666673</v>
      </c>
      <c r="CQ58">
        <v>53.141666666666673</v>
      </c>
      <c r="CR58">
        <v>53.141666666666673</v>
      </c>
      <c r="CS58">
        <v>53.141666666666673</v>
      </c>
      <c r="CT58">
        <v>53.141666666666673</v>
      </c>
    </row>
    <row r="59" spans="1:98" x14ac:dyDescent="0.25">
      <c r="A59" s="19" t="s">
        <v>301</v>
      </c>
      <c r="AU59">
        <v>64.416666666666657</v>
      </c>
      <c r="AV59">
        <v>64.416666666666657</v>
      </c>
      <c r="AW59">
        <v>64.416666666666657</v>
      </c>
      <c r="AX59">
        <v>64.416666666666657</v>
      </c>
      <c r="AY59">
        <v>64.416666666666657</v>
      </c>
      <c r="AZ59">
        <v>64.416666666666657</v>
      </c>
      <c r="BA59">
        <v>64.416666666666657</v>
      </c>
      <c r="BB59">
        <v>64.416666666666657</v>
      </c>
      <c r="BC59">
        <v>64.416666666666657</v>
      </c>
      <c r="BD59">
        <v>64.416666666666657</v>
      </c>
      <c r="BE59">
        <v>64.416666666666657</v>
      </c>
      <c r="BF59">
        <v>64.416666666666657</v>
      </c>
      <c r="BG59">
        <v>64.416666666666657</v>
      </c>
      <c r="BH59">
        <v>64.416666666666657</v>
      </c>
      <c r="BI59">
        <v>64.416666666666657</v>
      </c>
      <c r="BJ59">
        <v>64.416666666666657</v>
      </c>
      <c r="BK59">
        <v>64.416666666666657</v>
      </c>
      <c r="BL59">
        <v>64.416666666666657</v>
      </c>
      <c r="BM59">
        <v>64.416666666666657</v>
      </c>
      <c r="BN59">
        <v>64.416666666666657</v>
      </c>
      <c r="BO59">
        <v>64.416666666666657</v>
      </c>
      <c r="BP59">
        <v>64.416666666666657</v>
      </c>
      <c r="BQ59">
        <v>64.416666666666657</v>
      </c>
      <c r="BR59">
        <v>64.416666666666657</v>
      </c>
      <c r="BS59">
        <v>64.416666666666657</v>
      </c>
      <c r="BT59">
        <v>64.416666666666657</v>
      </c>
      <c r="BU59">
        <v>64.416666666666657</v>
      </c>
      <c r="BV59">
        <v>64.416666666666657</v>
      </c>
      <c r="BW59">
        <v>64.416666666666657</v>
      </c>
      <c r="BX59">
        <v>64.416666666666657</v>
      </c>
      <c r="BY59">
        <v>64.416666666666657</v>
      </c>
      <c r="BZ59">
        <v>64.416666666666657</v>
      </c>
      <c r="CA59">
        <v>64.416666666666657</v>
      </c>
      <c r="CB59">
        <v>64.416666666666657</v>
      </c>
      <c r="CC59">
        <v>64.416666666666657</v>
      </c>
      <c r="CD59">
        <v>64.416666666666657</v>
      </c>
      <c r="CE59">
        <v>64.416666666666657</v>
      </c>
      <c r="CF59">
        <v>64.416666666666657</v>
      </c>
      <c r="CG59">
        <v>64.416666666666657</v>
      </c>
      <c r="CH59">
        <v>64.416666666666657</v>
      </c>
      <c r="CI59">
        <v>64.416666666666657</v>
      </c>
      <c r="CJ59">
        <v>64.416666666666657</v>
      </c>
      <c r="CK59">
        <v>64.416666666666657</v>
      </c>
      <c r="CL59">
        <v>64.416666666666657</v>
      </c>
      <c r="CM59">
        <v>64.416666666666657</v>
      </c>
      <c r="CN59">
        <v>64.416666666666657</v>
      </c>
      <c r="CO59">
        <v>64.416666666666657</v>
      </c>
      <c r="CP59">
        <v>64.416666666666657</v>
      </c>
      <c r="CQ59">
        <v>64.416666666666657</v>
      </c>
      <c r="CR59">
        <v>64.416666666666657</v>
      </c>
      <c r="CS59">
        <v>64.416666666666657</v>
      </c>
      <c r="CT59">
        <v>64.416666666666657</v>
      </c>
    </row>
    <row r="60" spans="1:98" x14ac:dyDescent="0.25">
      <c r="A60" s="19" t="s">
        <v>302</v>
      </c>
      <c r="AV60">
        <v>71.241666666666674</v>
      </c>
      <c r="AW60">
        <v>71.241666666666674</v>
      </c>
      <c r="AX60">
        <v>71.241666666666674</v>
      </c>
      <c r="AY60">
        <v>71.241666666666674</v>
      </c>
      <c r="AZ60">
        <v>71.241666666666674</v>
      </c>
      <c r="BA60">
        <v>71.241666666666674</v>
      </c>
      <c r="BB60">
        <v>71.241666666666674</v>
      </c>
      <c r="BC60">
        <v>71.241666666666674</v>
      </c>
      <c r="BD60">
        <v>71.241666666666674</v>
      </c>
      <c r="BE60">
        <v>71.241666666666674</v>
      </c>
      <c r="BF60">
        <v>71.241666666666674</v>
      </c>
      <c r="BG60">
        <v>71.241666666666674</v>
      </c>
      <c r="BH60">
        <v>71.241666666666674</v>
      </c>
      <c r="BI60">
        <v>71.241666666666674</v>
      </c>
      <c r="BJ60">
        <v>71.241666666666674</v>
      </c>
      <c r="BK60">
        <v>71.241666666666674</v>
      </c>
      <c r="BL60">
        <v>71.241666666666674</v>
      </c>
      <c r="BM60">
        <v>71.241666666666674</v>
      </c>
      <c r="BN60">
        <v>71.241666666666674</v>
      </c>
      <c r="BO60">
        <v>71.241666666666674</v>
      </c>
      <c r="BP60">
        <v>71.241666666666674</v>
      </c>
      <c r="BQ60">
        <v>71.241666666666674</v>
      </c>
      <c r="BR60">
        <v>71.241666666666674</v>
      </c>
      <c r="BS60">
        <v>71.241666666666674</v>
      </c>
      <c r="BT60">
        <v>71.241666666666674</v>
      </c>
      <c r="BU60">
        <v>71.241666666666674</v>
      </c>
      <c r="BV60">
        <v>71.241666666666674</v>
      </c>
      <c r="BW60">
        <v>71.241666666666674</v>
      </c>
      <c r="BX60">
        <v>71.241666666666674</v>
      </c>
      <c r="BY60">
        <v>71.241666666666674</v>
      </c>
      <c r="BZ60">
        <v>71.241666666666674</v>
      </c>
      <c r="CA60">
        <v>71.241666666666674</v>
      </c>
      <c r="CB60">
        <v>71.241666666666674</v>
      </c>
      <c r="CC60">
        <v>71.241666666666674</v>
      </c>
      <c r="CD60">
        <v>71.241666666666674</v>
      </c>
      <c r="CE60">
        <v>71.241666666666674</v>
      </c>
      <c r="CF60">
        <v>71.241666666666674</v>
      </c>
      <c r="CG60">
        <v>71.241666666666674</v>
      </c>
      <c r="CH60">
        <v>71.241666666666674</v>
      </c>
      <c r="CI60">
        <v>71.241666666666674</v>
      </c>
      <c r="CJ60">
        <v>71.241666666666674</v>
      </c>
      <c r="CK60">
        <v>71.241666666666674</v>
      </c>
      <c r="CL60">
        <v>71.241666666666674</v>
      </c>
      <c r="CM60">
        <v>71.241666666666674</v>
      </c>
      <c r="CN60">
        <v>71.241666666666674</v>
      </c>
      <c r="CO60">
        <v>71.241666666666674</v>
      </c>
      <c r="CP60">
        <v>71.241666666666674</v>
      </c>
      <c r="CQ60">
        <v>71.241666666666674</v>
      </c>
      <c r="CR60">
        <v>71.241666666666674</v>
      </c>
      <c r="CS60">
        <v>71.241666666666674</v>
      </c>
      <c r="CT60">
        <v>71.241666666666674</v>
      </c>
    </row>
    <row r="61" spans="1:98" x14ac:dyDescent="0.25">
      <c r="A61" s="19" t="s">
        <v>303</v>
      </c>
      <c r="AW61">
        <v>82.85</v>
      </c>
      <c r="AX61">
        <v>82.85</v>
      </c>
      <c r="AY61">
        <v>82.85</v>
      </c>
      <c r="AZ61">
        <v>82.85</v>
      </c>
      <c r="BA61">
        <v>82.85</v>
      </c>
      <c r="BB61">
        <v>82.85</v>
      </c>
      <c r="BC61">
        <v>82.85</v>
      </c>
      <c r="BD61">
        <v>82.85</v>
      </c>
      <c r="BE61">
        <v>82.85</v>
      </c>
      <c r="BF61">
        <v>82.85</v>
      </c>
      <c r="BG61">
        <v>82.85</v>
      </c>
      <c r="BH61">
        <v>82.85</v>
      </c>
      <c r="BI61">
        <v>82.85</v>
      </c>
      <c r="BJ61">
        <v>82.85</v>
      </c>
      <c r="BK61">
        <v>82.85</v>
      </c>
      <c r="BL61">
        <v>82.85</v>
      </c>
      <c r="BM61">
        <v>82.85</v>
      </c>
      <c r="BN61">
        <v>82.85</v>
      </c>
      <c r="BO61">
        <v>82.85</v>
      </c>
      <c r="BP61">
        <v>82.85</v>
      </c>
      <c r="BQ61">
        <v>82.85</v>
      </c>
      <c r="BR61">
        <v>82.85</v>
      </c>
      <c r="BS61">
        <v>82.85</v>
      </c>
      <c r="BT61">
        <v>82.85</v>
      </c>
      <c r="BU61">
        <v>82.85</v>
      </c>
      <c r="BV61">
        <v>82.85</v>
      </c>
      <c r="BW61">
        <v>82.85</v>
      </c>
      <c r="BX61">
        <v>82.85</v>
      </c>
      <c r="BY61">
        <v>82.85</v>
      </c>
      <c r="BZ61">
        <v>82.85</v>
      </c>
      <c r="CA61">
        <v>82.85</v>
      </c>
      <c r="CB61">
        <v>82.85</v>
      </c>
      <c r="CC61">
        <v>82.85</v>
      </c>
      <c r="CD61">
        <v>82.85</v>
      </c>
      <c r="CE61">
        <v>82.85</v>
      </c>
      <c r="CF61">
        <v>82.85</v>
      </c>
      <c r="CG61">
        <v>82.85</v>
      </c>
      <c r="CH61">
        <v>82.85</v>
      </c>
      <c r="CI61">
        <v>82.85</v>
      </c>
      <c r="CJ61">
        <v>82.85</v>
      </c>
      <c r="CK61">
        <v>82.85</v>
      </c>
      <c r="CL61">
        <v>82.85</v>
      </c>
      <c r="CM61">
        <v>82.85</v>
      </c>
      <c r="CN61">
        <v>82.85</v>
      </c>
      <c r="CO61">
        <v>82.85</v>
      </c>
      <c r="CP61">
        <v>82.85</v>
      </c>
      <c r="CQ61">
        <v>82.85</v>
      </c>
      <c r="CR61">
        <v>82.85</v>
      </c>
      <c r="CS61">
        <v>82.85</v>
      </c>
      <c r="CT61">
        <v>82.85</v>
      </c>
    </row>
    <row r="62" spans="1:98" x14ac:dyDescent="0.25">
      <c r="A62" s="19" t="s">
        <v>304</v>
      </c>
      <c r="AX62">
        <v>65.241666666666674</v>
      </c>
      <c r="AY62">
        <v>65.241666666666674</v>
      </c>
      <c r="AZ62">
        <v>65.241666666666674</v>
      </c>
      <c r="BA62">
        <v>65.241666666666674</v>
      </c>
      <c r="BB62">
        <v>65.241666666666674</v>
      </c>
      <c r="BC62">
        <v>65.241666666666674</v>
      </c>
      <c r="BD62">
        <v>65.241666666666674</v>
      </c>
      <c r="BE62">
        <v>65.241666666666674</v>
      </c>
      <c r="BF62">
        <v>65.241666666666674</v>
      </c>
      <c r="BG62">
        <v>65.241666666666674</v>
      </c>
      <c r="BH62">
        <v>65.241666666666674</v>
      </c>
      <c r="BI62">
        <v>65.241666666666674</v>
      </c>
      <c r="BJ62">
        <v>65.241666666666674</v>
      </c>
      <c r="BK62">
        <v>65.241666666666674</v>
      </c>
      <c r="BL62">
        <v>65.241666666666674</v>
      </c>
      <c r="BM62">
        <v>65.241666666666674</v>
      </c>
      <c r="BN62">
        <v>65.241666666666674</v>
      </c>
      <c r="BO62">
        <v>65.241666666666674</v>
      </c>
      <c r="BP62">
        <v>65.241666666666674</v>
      </c>
      <c r="BQ62">
        <v>65.241666666666674</v>
      </c>
      <c r="BR62">
        <v>65.241666666666674</v>
      </c>
      <c r="BS62">
        <v>65.241666666666674</v>
      </c>
      <c r="BT62">
        <v>65.241666666666674</v>
      </c>
      <c r="BU62">
        <v>65.241666666666674</v>
      </c>
      <c r="BV62">
        <v>65.241666666666674</v>
      </c>
      <c r="BW62">
        <v>65.241666666666674</v>
      </c>
      <c r="BX62">
        <v>65.241666666666674</v>
      </c>
      <c r="BY62">
        <v>65.241666666666674</v>
      </c>
      <c r="BZ62">
        <v>65.241666666666674</v>
      </c>
      <c r="CA62">
        <v>65.241666666666674</v>
      </c>
      <c r="CB62">
        <v>65.241666666666674</v>
      </c>
      <c r="CC62">
        <v>65.241666666666674</v>
      </c>
      <c r="CD62">
        <v>65.241666666666674</v>
      </c>
      <c r="CE62">
        <v>65.241666666666674</v>
      </c>
      <c r="CF62">
        <v>65.241666666666674</v>
      </c>
      <c r="CG62">
        <v>65.241666666666674</v>
      </c>
      <c r="CH62">
        <v>65.241666666666674</v>
      </c>
      <c r="CI62">
        <v>65.241666666666674</v>
      </c>
      <c r="CJ62">
        <v>65.241666666666674</v>
      </c>
      <c r="CK62">
        <v>65.241666666666674</v>
      </c>
      <c r="CL62">
        <v>65.241666666666674</v>
      </c>
      <c r="CM62">
        <v>65.241666666666674</v>
      </c>
      <c r="CN62">
        <v>65.241666666666674</v>
      </c>
      <c r="CO62">
        <v>65.241666666666674</v>
      </c>
      <c r="CP62">
        <v>65.241666666666674</v>
      </c>
      <c r="CQ62">
        <v>65.241666666666674</v>
      </c>
      <c r="CR62">
        <v>65.241666666666674</v>
      </c>
      <c r="CS62">
        <v>65.241666666666674</v>
      </c>
      <c r="CT62">
        <v>65.241666666666674</v>
      </c>
    </row>
    <row r="63" spans="1:98" x14ac:dyDescent="0.25">
      <c r="A63" s="19" t="s">
        <v>305</v>
      </c>
      <c r="AY63">
        <v>46.391666666666673</v>
      </c>
      <c r="AZ63">
        <v>46.391666666666673</v>
      </c>
      <c r="BA63">
        <v>46.391666666666673</v>
      </c>
      <c r="BB63">
        <v>46.391666666666673</v>
      </c>
      <c r="BC63">
        <v>46.391666666666673</v>
      </c>
      <c r="BD63">
        <v>46.391666666666673</v>
      </c>
      <c r="BE63">
        <v>46.391666666666673</v>
      </c>
      <c r="BF63">
        <v>46.391666666666673</v>
      </c>
      <c r="BG63">
        <v>46.391666666666673</v>
      </c>
      <c r="BH63">
        <v>46.391666666666673</v>
      </c>
      <c r="BI63">
        <v>46.391666666666673</v>
      </c>
      <c r="BJ63">
        <v>46.391666666666673</v>
      </c>
      <c r="BK63">
        <v>46.391666666666673</v>
      </c>
      <c r="BL63">
        <v>46.391666666666673</v>
      </c>
      <c r="BM63">
        <v>46.391666666666673</v>
      </c>
      <c r="BN63">
        <v>46.391666666666673</v>
      </c>
      <c r="BO63">
        <v>46.391666666666673</v>
      </c>
      <c r="BP63">
        <v>46.391666666666673</v>
      </c>
      <c r="BQ63">
        <v>46.391666666666673</v>
      </c>
      <c r="BR63">
        <v>46.391666666666673</v>
      </c>
      <c r="BS63">
        <v>46.391666666666673</v>
      </c>
      <c r="BT63">
        <v>46.391666666666673</v>
      </c>
      <c r="BU63">
        <v>46.391666666666673</v>
      </c>
      <c r="BV63">
        <v>46.391666666666673</v>
      </c>
      <c r="BW63">
        <v>46.391666666666673</v>
      </c>
      <c r="BX63">
        <v>46.391666666666673</v>
      </c>
      <c r="BY63">
        <v>46.391666666666673</v>
      </c>
      <c r="BZ63">
        <v>46.391666666666673</v>
      </c>
      <c r="CA63">
        <v>46.391666666666673</v>
      </c>
      <c r="CB63">
        <v>46.391666666666673</v>
      </c>
      <c r="CC63">
        <v>46.391666666666673</v>
      </c>
      <c r="CD63">
        <v>46.391666666666673</v>
      </c>
      <c r="CE63">
        <v>46.391666666666673</v>
      </c>
      <c r="CF63">
        <v>46.391666666666673</v>
      </c>
      <c r="CG63">
        <v>46.391666666666673</v>
      </c>
      <c r="CH63">
        <v>46.391666666666673</v>
      </c>
      <c r="CI63">
        <v>46.391666666666673</v>
      </c>
      <c r="CJ63">
        <v>46.391666666666673</v>
      </c>
      <c r="CK63">
        <v>46.391666666666673</v>
      </c>
      <c r="CL63">
        <v>46.391666666666673</v>
      </c>
      <c r="CM63">
        <v>46.391666666666673</v>
      </c>
      <c r="CN63">
        <v>46.391666666666673</v>
      </c>
      <c r="CO63">
        <v>46.391666666666673</v>
      </c>
      <c r="CP63">
        <v>46.391666666666673</v>
      </c>
      <c r="CQ63">
        <v>46.391666666666673</v>
      </c>
      <c r="CR63">
        <v>46.391666666666673</v>
      </c>
      <c r="CS63">
        <v>46.391666666666673</v>
      </c>
      <c r="CT63">
        <v>46.391666666666673</v>
      </c>
    </row>
    <row r="64" spans="1:98" x14ac:dyDescent="0.25">
      <c r="A64" s="19" t="s">
        <v>306</v>
      </c>
      <c r="AZ64">
        <v>37.733333333333327</v>
      </c>
      <c r="BA64">
        <v>37.733333333333327</v>
      </c>
      <c r="BB64">
        <v>37.733333333333327</v>
      </c>
      <c r="BC64">
        <v>37.733333333333327</v>
      </c>
      <c r="BD64">
        <v>37.733333333333327</v>
      </c>
      <c r="BE64">
        <v>37.733333333333327</v>
      </c>
      <c r="BF64">
        <v>37.733333333333327</v>
      </c>
      <c r="BG64">
        <v>37.733333333333327</v>
      </c>
      <c r="BH64">
        <v>37.733333333333327</v>
      </c>
      <c r="BI64">
        <v>37.733333333333327</v>
      </c>
      <c r="BJ64">
        <v>37.733333333333327</v>
      </c>
      <c r="BK64">
        <v>37.733333333333327</v>
      </c>
      <c r="BL64">
        <v>37.733333333333327</v>
      </c>
      <c r="BM64">
        <v>37.733333333333327</v>
      </c>
      <c r="BN64">
        <v>37.733333333333327</v>
      </c>
      <c r="BO64">
        <v>37.733333333333327</v>
      </c>
      <c r="BP64">
        <v>37.733333333333327</v>
      </c>
      <c r="BQ64">
        <v>37.733333333333327</v>
      </c>
      <c r="BR64">
        <v>37.733333333333327</v>
      </c>
      <c r="BS64">
        <v>37.733333333333327</v>
      </c>
      <c r="BT64">
        <v>37.733333333333327</v>
      </c>
      <c r="BU64">
        <v>37.733333333333327</v>
      </c>
      <c r="BV64">
        <v>37.733333333333327</v>
      </c>
      <c r="BW64">
        <v>37.733333333333327</v>
      </c>
      <c r="BX64">
        <v>37.733333333333327</v>
      </c>
      <c r="BY64">
        <v>37.733333333333327</v>
      </c>
      <c r="BZ64">
        <v>37.733333333333327</v>
      </c>
      <c r="CA64">
        <v>37.733333333333327</v>
      </c>
      <c r="CB64">
        <v>37.733333333333327</v>
      </c>
      <c r="CC64">
        <v>37.733333333333327</v>
      </c>
      <c r="CD64">
        <v>37.733333333333327</v>
      </c>
      <c r="CE64">
        <v>37.733333333333327</v>
      </c>
      <c r="CF64">
        <v>37.733333333333327</v>
      </c>
      <c r="CG64">
        <v>37.733333333333327</v>
      </c>
      <c r="CH64">
        <v>37.733333333333327</v>
      </c>
      <c r="CI64">
        <v>37.733333333333327</v>
      </c>
      <c r="CJ64">
        <v>37.733333333333327</v>
      </c>
      <c r="CK64">
        <v>37.733333333333327</v>
      </c>
      <c r="CL64">
        <v>37.733333333333327</v>
      </c>
      <c r="CM64">
        <v>37.733333333333327</v>
      </c>
      <c r="CN64">
        <v>37.733333333333327</v>
      </c>
      <c r="CO64">
        <v>37.733333333333327</v>
      </c>
      <c r="CP64">
        <v>37.733333333333327</v>
      </c>
      <c r="CQ64">
        <v>37.733333333333327</v>
      </c>
      <c r="CR64">
        <v>37.733333333333327</v>
      </c>
      <c r="CS64">
        <v>37.733333333333327</v>
      </c>
      <c r="CT64">
        <v>37.733333333333327</v>
      </c>
    </row>
    <row r="65" spans="1:98" x14ac:dyDescent="0.25">
      <c r="A65" s="19" t="s">
        <v>307</v>
      </c>
      <c r="BA65">
        <v>22.8125</v>
      </c>
      <c r="BB65">
        <v>22.8125</v>
      </c>
      <c r="BC65">
        <v>22.8125</v>
      </c>
      <c r="BD65">
        <v>22.8125</v>
      </c>
      <c r="BE65">
        <v>22.8125</v>
      </c>
      <c r="BF65">
        <v>22.8125</v>
      </c>
      <c r="BG65">
        <v>22.8125</v>
      </c>
      <c r="BH65">
        <v>22.8125</v>
      </c>
      <c r="BI65">
        <v>22.8125</v>
      </c>
      <c r="BJ65">
        <v>22.8125</v>
      </c>
      <c r="BK65">
        <v>22.8125</v>
      </c>
      <c r="BL65">
        <v>22.8125</v>
      </c>
      <c r="BM65">
        <v>22.8125</v>
      </c>
      <c r="BN65">
        <v>22.8125</v>
      </c>
      <c r="BO65">
        <v>22.8125</v>
      </c>
      <c r="BP65">
        <v>22.8125</v>
      </c>
      <c r="BQ65">
        <v>22.8125</v>
      </c>
      <c r="BR65">
        <v>22.8125</v>
      </c>
      <c r="BS65">
        <v>22.8125</v>
      </c>
      <c r="BT65">
        <v>22.8125</v>
      </c>
      <c r="BU65">
        <v>22.8125</v>
      </c>
      <c r="BV65">
        <v>22.8125</v>
      </c>
      <c r="BW65">
        <v>22.8125</v>
      </c>
      <c r="BX65">
        <v>22.8125</v>
      </c>
      <c r="BY65">
        <v>22.8125</v>
      </c>
      <c r="BZ65">
        <v>22.8125</v>
      </c>
      <c r="CA65">
        <v>22.8125</v>
      </c>
      <c r="CB65">
        <v>22.8125</v>
      </c>
      <c r="CC65">
        <v>22.8125</v>
      </c>
      <c r="CD65">
        <v>22.8125</v>
      </c>
      <c r="CE65">
        <v>22.8125</v>
      </c>
      <c r="CF65">
        <v>22.8125</v>
      </c>
      <c r="CG65">
        <v>22.8125</v>
      </c>
      <c r="CH65">
        <v>22.8125</v>
      </c>
      <c r="CI65">
        <v>22.8125</v>
      </c>
      <c r="CJ65">
        <v>22.8125</v>
      </c>
      <c r="CK65">
        <v>22.8125</v>
      </c>
      <c r="CL65">
        <v>22.8125</v>
      </c>
      <c r="CM65">
        <v>22.8125</v>
      </c>
      <c r="CN65">
        <v>22.8125</v>
      </c>
      <c r="CO65">
        <v>22.8125</v>
      </c>
      <c r="CP65">
        <v>22.8125</v>
      </c>
      <c r="CQ65">
        <v>22.8125</v>
      </c>
      <c r="CR65">
        <v>22.8125</v>
      </c>
      <c r="CS65">
        <v>22.8125</v>
      </c>
      <c r="CT65">
        <v>22.8125</v>
      </c>
    </row>
    <row r="66" spans="1:98" x14ac:dyDescent="0.25">
      <c r="A66" s="19" t="s">
        <v>308</v>
      </c>
      <c r="BB66">
        <v>11.7</v>
      </c>
      <c r="BC66">
        <v>11.7</v>
      </c>
      <c r="BD66">
        <v>11.7</v>
      </c>
      <c r="BE66">
        <v>11.7</v>
      </c>
      <c r="BF66">
        <v>11.7</v>
      </c>
      <c r="BG66">
        <v>11.7</v>
      </c>
      <c r="BH66">
        <v>11.7</v>
      </c>
      <c r="BI66">
        <v>11.7</v>
      </c>
      <c r="BJ66">
        <v>11.7</v>
      </c>
      <c r="BK66">
        <v>11.7</v>
      </c>
      <c r="BL66">
        <v>11.7</v>
      </c>
      <c r="BM66">
        <v>11.7</v>
      </c>
      <c r="BN66">
        <v>11.7</v>
      </c>
      <c r="BO66">
        <v>11.7</v>
      </c>
      <c r="BP66">
        <v>11.7</v>
      </c>
      <c r="BQ66">
        <v>11.7</v>
      </c>
      <c r="BR66">
        <v>11.7</v>
      </c>
      <c r="BS66">
        <v>11.7</v>
      </c>
      <c r="BT66">
        <v>11.7</v>
      </c>
      <c r="BU66">
        <v>11.7</v>
      </c>
      <c r="BV66">
        <v>11.7</v>
      </c>
      <c r="BW66">
        <v>11.7</v>
      </c>
      <c r="BX66">
        <v>11.7</v>
      </c>
      <c r="BY66">
        <v>11.7</v>
      </c>
      <c r="BZ66">
        <v>11.7</v>
      </c>
      <c r="CA66">
        <v>11.7</v>
      </c>
      <c r="CB66">
        <v>11.7</v>
      </c>
      <c r="CC66">
        <v>11.7</v>
      </c>
      <c r="CD66">
        <v>11.7</v>
      </c>
      <c r="CE66">
        <v>11.7</v>
      </c>
      <c r="CF66">
        <v>11.7</v>
      </c>
      <c r="CG66">
        <v>11.7</v>
      </c>
      <c r="CH66">
        <v>11.7</v>
      </c>
      <c r="CI66">
        <v>11.7</v>
      </c>
      <c r="CJ66">
        <v>11.7</v>
      </c>
      <c r="CK66">
        <v>11.7</v>
      </c>
      <c r="CL66">
        <v>11.7</v>
      </c>
      <c r="CM66">
        <v>11.7</v>
      </c>
      <c r="CN66">
        <v>11.7</v>
      </c>
      <c r="CO66">
        <v>11.7</v>
      </c>
      <c r="CP66">
        <v>11.7</v>
      </c>
      <c r="CQ66">
        <v>11.7</v>
      </c>
      <c r="CR66">
        <v>11.7</v>
      </c>
      <c r="CS66">
        <v>11.7</v>
      </c>
      <c r="CT66">
        <v>11.7</v>
      </c>
    </row>
    <row r="67" spans="1:98" x14ac:dyDescent="0.25">
      <c r="A67" s="19" t="s">
        <v>309</v>
      </c>
      <c r="BC67">
        <v>2.1875</v>
      </c>
      <c r="BD67">
        <v>2.1875</v>
      </c>
      <c r="BE67">
        <v>2.1875</v>
      </c>
      <c r="BF67">
        <v>2.1875</v>
      </c>
      <c r="BG67">
        <v>2.1875</v>
      </c>
      <c r="BH67">
        <v>2.1875</v>
      </c>
      <c r="BI67">
        <v>2.1875</v>
      </c>
      <c r="BJ67">
        <v>2.1875</v>
      </c>
      <c r="BK67">
        <v>2.1875</v>
      </c>
      <c r="BL67">
        <v>2.1875</v>
      </c>
      <c r="BM67">
        <v>2.1875</v>
      </c>
      <c r="BN67">
        <v>2.1875</v>
      </c>
      <c r="BO67">
        <v>2.1875</v>
      </c>
      <c r="BP67">
        <v>2.1875</v>
      </c>
      <c r="BQ67">
        <v>2.1875</v>
      </c>
      <c r="BR67">
        <v>2.1875</v>
      </c>
      <c r="BS67">
        <v>2.1875</v>
      </c>
      <c r="BT67">
        <v>2.1875</v>
      </c>
      <c r="BU67">
        <v>2.1875</v>
      </c>
      <c r="BV67">
        <v>2.1875</v>
      </c>
      <c r="BW67">
        <v>2.1875</v>
      </c>
      <c r="BX67">
        <v>2.1875</v>
      </c>
      <c r="BY67">
        <v>2.1875</v>
      </c>
      <c r="BZ67">
        <v>2.1875</v>
      </c>
      <c r="CA67">
        <v>2.1875</v>
      </c>
      <c r="CB67">
        <v>2.1875</v>
      </c>
      <c r="CC67">
        <v>2.1875</v>
      </c>
      <c r="CD67">
        <v>2.1875</v>
      </c>
      <c r="CE67">
        <v>2.1875</v>
      </c>
      <c r="CF67">
        <v>2.1875</v>
      </c>
      <c r="CG67">
        <v>2.1875</v>
      </c>
      <c r="CH67">
        <v>2.1875</v>
      </c>
      <c r="CI67">
        <v>2.1875</v>
      </c>
      <c r="CJ67">
        <v>2.1875</v>
      </c>
      <c r="CK67">
        <v>2.1875</v>
      </c>
      <c r="CL67">
        <v>2.1875</v>
      </c>
      <c r="CM67">
        <v>2.1875</v>
      </c>
      <c r="CN67">
        <v>2.1875</v>
      </c>
      <c r="CO67">
        <v>2.1875</v>
      </c>
      <c r="CP67">
        <v>2.1875</v>
      </c>
      <c r="CQ67">
        <v>2.1875</v>
      </c>
      <c r="CR67">
        <v>2.1875</v>
      </c>
      <c r="CS67">
        <v>2.1875</v>
      </c>
      <c r="CT67">
        <v>2.1875</v>
      </c>
    </row>
    <row r="68" spans="1:98" x14ac:dyDescent="0.25">
      <c r="A68" s="19" t="s">
        <v>310</v>
      </c>
      <c r="BD68">
        <v>-3.274999999999999</v>
      </c>
      <c r="BE68">
        <v>-3.274999999999999</v>
      </c>
      <c r="BF68">
        <v>-3.274999999999999</v>
      </c>
      <c r="BG68">
        <v>-3.274999999999999</v>
      </c>
      <c r="BH68">
        <v>-3.274999999999999</v>
      </c>
      <c r="BI68">
        <v>-3.274999999999999</v>
      </c>
      <c r="BJ68">
        <v>-3.274999999999999</v>
      </c>
      <c r="BK68">
        <v>-3.274999999999999</v>
      </c>
      <c r="BL68">
        <v>-3.274999999999999</v>
      </c>
      <c r="BM68">
        <v>-3.274999999999999</v>
      </c>
      <c r="BN68">
        <v>-3.274999999999999</v>
      </c>
      <c r="BO68">
        <v>-3.274999999999999</v>
      </c>
      <c r="BP68">
        <v>-3.274999999999999</v>
      </c>
      <c r="BQ68">
        <v>-3.274999999999999</v>
      </c>
      <c r="BR68">
        <v>-3.274999999999999</v>
      </c>
      <c r="BS68">
        <v>-3.274999999999999</v>
      </c>
      <c r="BT68">
        <v>-3.274999999999999</v>
      </c>
      <c r="BU68">
        <v>-3.274999999999999</v>
      </c>
      <c r="BV68">
        <v>-3.274999999999999</v>
      </c>
      <c r="BW68">
        <v>-3.274999999999999</v>
      </c>
      <c r="BX68">
        <v>-3.274999999999999</v>
      </c>
      <c r="BY68">
        <v>-3.274999999999999</v>
      </c>
      <c r="BZ68">
        <v>-3.274999999999999</v>
      </c>
      <c r="CA68">
        <v>-3.274999999999999</v>
      </c>
      <c r="CB68">
        <v>-3.274999999999999</v>
      </c>
      <c r="CC68">
        <v>-3.274999999999999</v>
      </c>
      <c r="CD68">
        <v>-3.274999999999999</v>
      </c>
      <c r="CE68">
        <v>-3.274999999999999</v>
      </c>
      <c r="CF68">
        <v>-3.274999999999999</v>
      </c>
      <c r="CG68">
        <v>-3.274999999999999</v>
      </c>
      <c r="CH68">
        <v>-3.274999999999999</v>
      </c>
      <c r="CI68">
        <v>-3.274999999999999</v>
      </c>
      <c r="CJ68">
        <v>-3.274999999999999</v>
      </c>
      <c r="CK68">
        <v>-3.274999999999999</v>
      </c>
      <c r="CL68">
        <v>-3.274999999999999</v>
      </c>
      <c r="CM68">
        <v>-3.274999999999999</v>
      </c>
      <c r="CN68">
        <v>-3.274999999999999</v>
      </c>
      <c r="CO68">
        <v>-3.274999999999999</v>
      </c>
      <c r="CP68">
        <v>-3.274999999999999</v>
      </c>
      <c r="CQ68">
        <v>-3.274999999999999</v>
      </c>
      <c r="CR68">
        <v>-3.274999999999999</v>
      </c>
      <c r="CS68">
        <v>-3.274999999999999</v>
      </c>
      <c r="CT68">
        <v>-3.274999999999999</v>
      </c>
    </row>
    <row r="69" spans="1:98" x14ac:dyDescent="0.25">
      <c r="A69" s="19" t="s">
        <v>311</v>
      </c>
      <c r="BE69">
        <v>-1.1499999999999999</v>
      </c>
      <c r="BF69">
        <v>-1.1499999999999999</v>
      </c>
      <c r="BG69">
        <v>-1.1499999999999999</v>
      </c>
      <c r="BH69">
        <v>-1.1499999999999999</v>
      </c>
      <c r="BI69">
        <v>-1.1499999999999999</v>
      </c>
      <c r="BJ69">
        <v>-1.1499999999999999</v>
      </c>
      <c r="BK69">
        <v>-1.1499999999999999</v>
      </c>
      <c r="BL69">
        <v>-1.1499999999999999</v>
      </c>
      <c r="BM69">
        <v>-1.1499999999999999</v>
      </c>
      <c r="BN69">
        <v>-1.1499999999999999</v>
      </c>
      <c r="BO69">
        <v>-1.1499999999999999</v>
      </c>
      <c r="BP69">
        <v>-1.1499999999999999</v>
      </c>
      <c r="BQ69">
        <v>-1.1499999999999999</v>
      </c>
      <c r="BR69">
        <v>-1.1499999999999999</v>
      </c>
      <c r="BS69">
        <v>-1.1499999999999999</v>
      </c>
      <c r="BT69">
        <v>-1.1499999999999999</v>
      </c>
      <c r="BU69">
        <v>-1.1499999999999999</v>
      </c>
      <c r="BV69">
        <v>-1.1499999999999999</v>
      </c>
      <c r="BW69">
        <v>-1.1499999999999999</v>
      </c>
      <c r="BX69">
        <v>-1.1499999999999999</v>
      </c>
      <c r="BY69">
        <v>-1.1499999999999999</v>
      </c>
      <c r="BZ69">
        <v>-1.1499999999999999</v>
      </c>
      <c r="CA69">
        <v>-1.1499999999999999</v>
      </c>
      <c r="CB69">
        <v>-1.1499999999999999</v>
      </c>
      <c r="CC69">
        <v>-1.1499999999999999</v>
      </c>
      <c r="CD69">
        <v>-1.1499999999999999</v>
      </c>
      <c r="CE69">
        <v>-1.1499999999999999</v>
      </c>
      <c r="CF69">
        <v>-1.1499999999999999</v>
      </c>
      <c r="CG69">
        <v>-1.1499999999999999</v>
      </c>
      <c r="CH69">
        <v>-1.1499999999999999</v>
      </c>
      <c r="CI69">
        <v>-1.1499999999999999</v>
      </c>
      <c r="CJ69">
        <v>-1.1499999999999999</v>
      </c>
      <c r="CK69">
        <v>-1.1499999999999999</v>
      </c>
      <c r="CL69">
        <v>-1.1499999999999999</v>
      </c>
      <c r="CM69">
        <v>-1.1499999999999999</v>
      </c>
      <c r="CN69">
        <v>-1.1499999999999999</v>
      </c>
      <c r="CO69">
        <v>-1.1499999999999999</v>
      </c>
      <c r="CP69">
        <v>-1.1499999999999999</v>
      </c>
      <c r="CQ69">
        <v>-1.1499999999999999</v>
      </c>
      <c r="CR69">
        <v>-1.1499999999999999</v>
      </c>
      <c r="CS69">
        <v>-1.1499999999999999</v>
      </c>
      <c r="CT69">
        <v>-1.1499999999999999</v>
      </c>
    </row>
    <row r="70" spans="1:98" x14ac:dyDescent="0.25">
      <c r="A70" s="19" t="s">
        <v>312</v>
      </c>
      <c r="BF70">
        <v>-1.2749999999999999</v>
      </c>
      <c r="BG70">
        <v>-1.2749999999999999</v>
      </c>
      <c r="BH70">
        <v>-1.2749999999999999</v>
      </c>
      <c r="BI70">
        <v>-1.2749999999999999</v>
      </c>
      <c r="BJ70">
        <v>-1.2749999999999999</v>
      </c>
      <c r="BK70">
        <v>-1.2749999999999999</v>
      </c>
      <c r="BL70">
        <v>-1.2749999999999999</v>
      </c>
      <c r="BM70">
        <v>-1.2749999999999999</v>
      </c>
      <c r="BN70">
        <v>-1.2749999999999999</v>
      </c>
      <c r="BO70">
        <v>-1.2749999999999999</v>
      </c>
      <c r="BP70">
        <v>-1.2749999999999999</v>
      </c>
      <c r="BQ70">
        <v>-1.2749999999999999</v>
      </c>
      <c r="BR70">
        <v>-1.2749999999999999</v>
      </c>
      <c r="BS70">
        <v>-1.2749999999999999</v>
      </c>
      <c r="BT70">
        <v>-1.2749999999999999</v>
      </c>
      <c r="BU70">
        <v>-1.2749999999999999</v>
      </c>
      <c r="BV70">
        <v>-1.2749999999999999</v>
      </c>
      <c r="BW70">
        <v>-1.2749999999999999</v>
      </c>
      <c r="BX70">
        <v>-1.2749999999999999</v>
      </c>
      <c r="BY70">
        <v>-1.2749999999999999</v>
      </c>
      <c r="BZ70">
        <v>-1.2749999999999999</v>
      </c>
      <c r="CA70">
        <v>-1.2749999999999999</v>
      </c>
      <c r="CB70">
        <v>-1.2749999999999999</v>
      </c>
      <c r="CC70">
        <v>-1.2749999999999999</v>
      </c>
      <c r="CD70">
        <v>-1.2749999999999999</v>
      </c>
      <c r="CE70">
        <v>-1.2749999999999999</v>
      </c>
      <c r="CF70">
        <v>-1.2749999999999999</v>
      </c>
      <c r="CG70">
        <v>-1.2749999999999999</v>
      </c>
      <c r="CH70">
        <v>-1.2749999999999999</v>
      </c>
      <c r="CI70">
        <v>-1.2749999999999999</v>
      </c>
      <c r="CJ70">
        <v>-1.2749999999999999</v>
      </c>
      <c r="CK70">
        <v>-1.2749999999999999</v>
      </c>
      <c r="CL70">
        <v>-1.2749999999999999</v>
      </c>
      <c r="CM70">
        <v>-1.2749999999999999</v>
      </c>
      <c r="CN70">
        <v>-1.2749999999999999</v>
      </c>
      <c r="CO70">
        <v>-1.2749999999999999</v>
      </c>
      <c r="CP70">
        <v>-1.2749999999999999</v>
      </c>
      <c r="CQ70">
        <v>-1.2749999999999999</v>
      </c>
      <c r="CR70">
        <v>-1.2749999999999999</v>
      </c>
      <c r="CS70">
        <v>-1.2749999999999999</v>
      </c>
      <c r="CT70">
        <v>-1.2749999999999999</v>
      </c>
    </row>
    <row r="71" spans="1:98" x14ac:dyDescent="0.25">
      <c r="A71" s="19" t="s">
        <v>313</v>
      </c>
      <c r="BG71">
        <v>-7.6</v>
      </c>
      <c r="BH71">
        <v>-7.6</v>
      </c>
      <c r="BI71">
        <v>-7.6</v>
      </c>
      <c r="BJ71">
        <v>-7.6</v>
      </c>
      <c r="BK71">
        <v>-7.6</v>
      </c>
      <c r="BL71">
        <v>-7.6</v>
      </c>
      <c r="BM71">
        <v>-7.6</v>
      </c>
      <c r="BN71">
        <v>-7.6</v>
      </c>
      <c r="BO71">
        <v>-7.6</v>
      </c>
      <c r="BP71">
        <v>-7.6</v>
      </c>
      <c r="BQ71">
        <v>-7.6</v>
      </c>
      <c r="BR71">
        <v>-7.6</v>
      </c>
      <c r="BS71">
        <v>-7.6</v>
      </c>
      <c r="BT71">
        <v>-7.6</v>
      </c>
      <c r="BU71">
        <v>-7.6</v>
      </c>
      <c r="BV71">
        <v>-7.6</v>
      </c>
      <c r="BW71">
        <v>-7.6</v>
      </c>
      <c r="BX71">
        <v>-7.6</v>
      </c>
      <c r="BY71">
        <v>-7.6</v>
      </c>
      <c r="BZ71">
        <v>-7.6</v>
      </c>
      <c r="CA71">
        <v>-7.6</v>
      </c>
      <c r="CB71">
        <v>-7.6</v>
      </c>
      <c r="CC71">
        <v>-7.6</v>
      </c>
      <c r="CD71">
        <v>-7.6</v>
      </c>
      <c r="CE71">
        <v>-7.6</v>
      </c>
      <c r="CF71">
        <v>-7.6</v>
      </c>
      <c r="CG71">
        <v>-7.6</v>
      </c>
      <c r="CH71">
        <v>-7.6</v>
      </c>
      <c r="CI71">
        <v>-7.6</v>
      </c>
      <c r="CJ71">
        <v>-7.6</v>
      </c>
      <c r="CK71">
        <v>-7.6</v>
      </c>
      <c r="CL71">
        <v>-7.6</v>
      </c>
      <c r="CM71">
        <v>-7.6</v>
      </c>
      <c r="CN71">
        <v>-7.6</v>
      </c>
      <c r="CO71">
        <v>-7.6</v>
      </c>
      <c r="CP71">
        <v>-7.6</v>
      </c>
      <c r="CQ71">
        <v>-7.6</v>
      </c>
      <c r="CR71">
        <v>-7.6</v>
      </c>
      <c r="CS71">
        <v>-7.6</v>
      </c>
      <c r="CT71">
        <v>-7.6</v>
      </c>
    </row>
    <row r="72" spans="1:98" x14ac:dyDescent="0.25">
      <c r="A72" s="19" t="s">
        <v>314</v>
      </c>
      <c r="BH72">
        <v>-9.3625000000000007</v>
      </c>
      <c r="BI72">
        <v>-9.3625000000000007</v>
      </c>
      <c r="BJ72">
        <v>-9.3625000000000007</v>
      </c>
      <c r="BK72">
        <v>-9.3625000000000007</v>
      </c>
      <c r="BL72">
        <v>-9.3625000000000007</v>
      </c>
      <c r="BM72">
        <v>-9.3625000000000007</v>
      </c>
      <c r="BN72">
        <v>-9.3625000000000007</v>
      </c>
      <c r="BO72">
        <v>-9.3625000000000007</v>
      </c>
      <c r="BP72">
        <v>-9.3625000000000007</v>
      </c>
      <c r="BQ72">
        <v>-9.3625000000000007</v>
      </c>
      <c r="BR72">
        <v>-9.3625000000000007</v>
      </c>
      <c r="BS72">
        <v>-9.3625000000000007</v>
      </c>
      <c r="BT72">
        <v>-9.3625000000000007</v>
      </c>
      <c r="BU72">
        <v>-9.3625000000000007</v>
      </c>
      <c r="BV72">
        <v>-9.3625000000000007</v>
      </c>
      <c r="BW72">
        <v>-9.3625000000000007</v>
      </c>
      <c r="BX72">
        <v>-9.3625000000000007</v>
      </c>
      <c r="BY72">
        <v>-9.3625000000000007</v>
      </c>
      <c r="BZ72">
        <v>-9.3625000000000007</v>
      </c>
      <c r="CA72">
        <v>-9.3625000000000007</v>
      </c>
      <c r="CB72">
        <v>-9.3625000000000007</v>
      </c>
      <c r="CC72">
        <v>-9.3625000000000007</v>
      </c>
      <c r="CD72">
        <v>-9.3625000000000007</v>
      </c>
      <c r="CE72">
        <v>-9.3625000000000007</v>
      </c>
      <c r="CF72">
        <v>-9.3625000000000007</v>
      </c>
      <c r="CG72">
        <v>-9.3625000000000007</v>
      </c>
      <c r="CH72">
        <v>-9.3625000000000007</v>
      </c>
      <c r="CI72">
        <v>-9.3625000000000007</v>
      </c>
      <c r="CJ72">
        <v>-9.3625000000000007</v>
      </c>
      <c r="CK72">
        <v>-9.3625000000000007</v>
      </c>
      <c r="CL72">
        <v>-9.3625000000000007</v>
      </c>
      <c r="CM72">
        <v>-9.3625000000000007</v>
      </c>
      <c r="CN72">
        <v>-9.3625000000000007</v>
      </c>
      <c r="CO72">
        <v>-9.3625000000000007</v>
      </c>
      <c r="CP72">
        <v>-9.3625000000000007</v>
      </c>
      <c r="CQ72">
        <v>-9.3625000000000007</v>
      </c>
      <c r="CR72">
        <v>-9.3625000000000007</v>
      </c>
      <c r="CS72">
        <v>-9.3625000000000007</v>
      </c>
      <c r="CT72">
        <v>-9.3625000000000007</v>
      </c>
    </row>
    <row r="73" spans="1:98" x14ac:dyDescent="0.25">
      <c r="A73" s="19" t="s">
        <v>315</v>
      </c>
      <c r="BI73">
        <v>-3.5249999999999999</v>
      </c>
      <c r="BJ73">
        <v>-3.5249999999999999</v>
      </c>
      <c r="BK73">
        <v>-3.5249999999999999</v>
      </c>
      <c r="BL73">
        <v>-3.5249999999999999</v>
      </c>
      <c r="BM73">
        <v>-3.5249999999999999</v>
      </c>
      <c r="BN73">
        <v>-3.5249999999999999</v>
      </c>
      <c r="BO73">
        <v>-3.5249999999999999</v>
      </c>
      <c r="BP73">
        <v>-3.5249999999999999</v>
      </c>
      <c r="BQ73">
        <v>-3.5249999999999999</v>
      </c>
      <c r="BR73">
        <v>-3.5249999999999999</v>
      </c>
      <c r="BS73">
        <v>-3.5249999999999999</v>
      </c>
      <c r="BT73">
        <v>-3.5249999999999999</v>
      </c>
      <c r="BU73">
        <v>-3.5249999999999999</v>
      </c>
      <c r="BV73">
        <v>-3.5249999999999999</v>
      </c>
      <c r="BW73">
        <v>-3.5249999999999999</v>
      </c>
      <c r="BX73">
        <v>-3.5249999999999999</v>
      </c>
      <c r="BY73">
        <v>-3.5249999999999999</v>
      </c>
      <c r="BZ73">
        <v>-3.5249999999999999</v>
      </c>
      <c r="CA73">
        <v>-3.5249999999999999</v>
      </c>
      <c r="CB73">
        <v>-3.5249999999999999</v>
      </c>
      <c r="CC73">
        <v>-3.5249999999999999</v>
      </c>
      <c r="CD73">
        <v>-3.5249999999999999</v>
      </c>
      <c r="CE73">
        <v>-3.5249999999999999</v>
      </c>
      <c r="CF73">
        <v>-3.5249999999999999</v>
      </c>
      <c r="CG73">
        <v>-3.5249999999999999</v>
      </c>
      <c r="CH73">
        <v>-3.5249999999999999</v>
      </c>
      <c r="CI73">
        <v>-3.5249999999999999</v>
      </c>
      <c r="CJ73">
        <v>-3.5249999999999999</v>
      </c>
      <c r="CK73">
        <v>-3.5249999999999999</v>
      </c>
      <c r="CL73">
        <v>-3.5249999999999999</v>
      </c>
      <c r="CM73">
        <v>-3.5249999999999999</v>
      </c>
      <c r="CN73">
        <v>-3.5249999999999999</v>
      </c>
      <c r="CO73">
        <v>-3.5249999999999999</v>
      </c>
      <c r="CP73">
        <v>-3.5249999999999999</v>
      </c>
      <c r="CQ73">
        <v>-3.5249999999999999</v>
      </c>
      <c r="CR73">
        <v>-3.5249999999999999</v>
      </c>
      <c r="CS73">
        <v>-3.5249999999999999</v>
      </c>
      <c r="CT73">
        <v>-3.5249999999999999</v>
      </c>
    </row>
    <row r="74" spans="1:98" x14ac:dyDescent="0.25">
      <c r="A74" s="19" t="s">
        <v>316</v>
      </c>
      <c r="BJ74">
        <v>1.2</v>
      </c>
      <c r="BK74">
        <v>1.2</v>
      </c>
      <c r="BL74">
        <v>1.2</v>
      </c>
      <c r="BM74">
        <v>1.2</v>
      </c>
      <c r="BN74">
        <v>1.2</v>
      </c>
      <c r="BO74">
        <v>1.2</v>
      </c>
      <c r="BP74">
        <v>1.2</v>
      </c>
      <c r="BQ74">
        <v>1.2</v>
      </c>
      <c r="BR74">
        <v>1.2</v>
      </c>
      <c r="BS74">
        <v>1.2</v>
      </c>
      <c r="BT74">
        <v>1.2</v>
      </c>
      <c r="BU74">
        <v>1.2</v>
      </c>
      <c r="BV74">
        <v>1.2</v>
      </c>
      <c r="BW74">
        <v>1.2</v>
      </c>
      <c r="BX74">
        <v>1.2</v>
      </c>
      <c r="BY74">
        <v>1.2</v>
      </c>
      <c r="BZ74">
        <v>1.2</v>
      </c>
      <c r="CA74">
        <v>1.2</v>
      </c>
      <c r="CB74">
        <v>1.2</v>
      </c>
      <c r="CC74">
        <v>1.2</v>
      </c>
      <c r="CD74">
        <v>1.2</v>
      </c>
      <c r="CE74">
        <v>1.2</v>
      </c>
      <c r="CF74">
        <v>1.2</v>
      </c>
      <c r="CG74">
        <v>1.2</v>
      </c>
      <c r="CH74">
        <v>1.2</v>
      </c>
      <c r="CI74">
        <v>1.2</v>
      </c>
      <c r="CJ74">
        <v>1.2</v>
      </c>
      <c r="CK74">
        <v>1.2</v>
      </c>
      <c r="CL74">
        <v>1.2</v>
      </c>
      <c r="CM74">
        <v>1.2</v>
      </c>
      <c r="CN74">
        <v>1.2</v>
      </c>
      <c r="CO74">
        <v>1.2</v>
      </c>
      <c r="CP74">
        <v>1.2</v>
      </c>
      <c r="CQ74">
        <v>1.2</v>
      </c>
      <c r="CR74">
        <v>1.2</v>
      </c>
      <c r="CS74">
        <v>1.2</v>
      </c>
      <c r="CT74">
        <v>1.2</v>
      </c>
    </row>
    <row r="75" spans="1:98" x14ac:dyDescent="0.25">
      <c r="A75" s="19" t="s">
        <v>317</v>
      </c>
      <c r="BK75">
        <v>-3.95</v>
      </c>
      <c r="BL75">
        <v>-3.95</v>
      </c>
      <c r="BM75">
        <v>-3.95</v>
      </c>
      <c r="BN75">
        <v>-3.95</v>
      </c>
      <c r="BO75">
        <v>-3.95</v>
      </c>
      <c r="BP75">
        <v>-3.95</v>
      </c>
      <c r="BQ75">
        <v>-3.95</v>
      </c>
      <c r="BR75">
        <v>-3.95</v>
      </c>
      <c r="BS75">
        <v>-3.95</v>
      </c>
      <c r="BT75">
        <v>-3.95</v>
      </c>
      <c r="BU75">
        <v>-3.95</v>
      </c>
      <c r="BV75">
        <v>-3.95</v>
      </c>
      <c r="BW75">
        <v>-3.95</v>
      </c>
      <c r="BX75">
        <v>-3.95</v>
      </c>
      <c r="BY75">
        <v>-3.95</v>
      </c>
      <c r="BZ75">
        <v>-3.95</v>
      </c>
      <c r="CA75">
        <v>-3.95</v>
      </c>
      <c r="CB75">
        <v>-3.95</v>
      </c>
      <c r="CC75">
        <v>-3.95</v>
      </c>
      <c r="CD75">
        <v>-3.95</v>
      </c>
      <c r="CE75">
        <v>-3.95</v>
      </c>
      <c r="CF75">
        <v>-3.95</v>
      </c>
      <c r="CG75">
        <v>-3.95</v>
      </c>
      <c r="CH75">
        <v>-3.95</v>
      </c>
      <c r="CI75">
        <v>-3.95</v>
      </c>
      <c r="CJ75">
        <v>-3.95</v>
      </c>
      <c r="CK75">
        <v>-3.95</v>
      </c>
      <c r="CL75">
        <v>-3.95</v>
      </c>
      <c r="CM75">
        <v>-3.95</v>
      </c>
      <c r="CN75">
        <v>-3.95</v>
      </c>
      <c r="CO75">
        <v>-3.95</v>
      </c>
      <c r="CP75">
        <v>-3.95</v>
      </c>
      <c r="CQ75">
        <v>-3.95</v>
      </c>
      <c r="CR75">
        <v>-3.95</v>
      </c>
      <c r="CS75">
        <v>-3.95</v>
      </c>
      <c r="CT75">
        <v>-3.95</v>
      </c>
    </row>
    <row r="76" spans="1:98" x14ac:dyDescent="0.25">
      <c r="A76" s="19" t="s">
        <v>318</v>
      </c>
      <c r="BL76">
        <v>-5.4083333333333332</v>
      </c>
      <c r="BM76">
        <v>-5.4083333333333332</v>
      </c>
      <c r="BN76">
        <v>-5.4083333333333332</v>
      </c>
      <c r="BO76">
        <v>-5.4083333333333332</v>
      </c>
      <c r="BP76">
        <v>-5.4083333333333332</v>
      </c>
      <c r="BQ76">
        <v>-5.4083333333333332</v>
      </c>
      <c r="BR76">
        <v>-5.4083333333333332</v>
      </c>
      <c r="BS76">
        <v>-5.4083333333333332</v>
      </c>
      <c r="BT76">
        <v>-5.4083333333333332</v>
      </c>
      <c r="BU76">
        <v>-5.4083333333333332</v>
      </c>
      <c r="BV76">
        <v>-5.4083333333333332</v>
      </c>
      <c r="BW76">
        <v>-5.4083333333333332</v>
      </c>
      <c r="BX76">
        <v>-5.4083333333333332</v>
      </c>
      <c r="BY76">
        <v>-5.4083333333333332</v>
      </c>
      <c r="BZ76">
        <v>-5.4083333333333332</v>
      </c>
      <c r="CA76">
        <v>-5.4083333333333332</v>
      </c>
      <c r="CB76">
        <v>-5.4083333333333332</v>
      </c>
      <c r="CC76">
        <v>-5.4083333333333332</v>
      </c>
      <c r="CD76">
        <v>-5.4083333333333332</v>
      </c>
      <c r="CE76">
        <v>-5.4083333333333332</v>
      </c>
      <c r="CF76">
        <v>-5.4083333333333332</v>
      </c>
      <c r="CG76">
        <v>-5.4083333333333332</v>
      </c>
      <c r="CH76">
        <v>-5.4083333333333332</v>
      </c>
      <c r="CI76">
        <v>-5.4083333333333332</v>
      </c>
      <c r="CJ76">
        <v>-5.4083333333333332</v>
      </c>
      <c r="CK76">
        <v>-5.4083333333333332</v>
      </c>
      <c r="CL76">
        <v>-5.4083333333333332</v>
      </c>
      <c r="CM76">
        <v>-5.4083333333333332</v>
      </c>
      <c r="CN76">
        <v>-5.4083333333333332</v>
      </c>
      <c r="CO76">
        <v>-5.4083333333333332</v>
      </c>
      <c r="CP76">
        <v>-5.4083333333333332</v>
      </c>
      <c r="CQ76">
        <v>-5.4083333333333332</v>
      </c>
      <c r="CR76">
        <v>-5.4083333333333332</v>
      </c>
      <c r="CS76">
        <v>-5.4083333333333332</v>
      </c>
      <c r="CT76">
        <v>-5.4083333333333332</v>
      </c>
    </row>
    <row r="77" spans="1:98" x14ac:dyDescent="0.25">
      <c r="A77" s="19" t="s">
        <v>319</v>
      </c>
      <c r="BM77">
        <v>-4.9333333333333336</v>
      </c>
      <c r="BN77">
        <v>-4.9333333333333336</v>
      </c>
      <c r="BO77">
        <v>-4.9333333333333336</v>
      </c>
      <c r="BP77">
        <v>-4.9333333333333336</v>
      </c>
      <c r="BQ77">
        <v>-4.9333333333333336</v>
      </c>
      <c r="BR77">
        <v>-4.9333333333333336</v>
      </c>
      <c r="BS77">
        <v>-4.9333333333333336</v>
      </c>
      <c r="BT77">
        <v>-4.9333333333333336</v>
      </c>
      <c r="BU77">
        <v>-4.9333333333333336</v>
      </c>
      <c r="BV77">
        <v>-4.9333333333333336</v>
      </c>
      <c r="BW77">
        <v>-4.9333333333333336</v>
      </c>
      <c r="BX77">
        <v>-4.9333333333333336</v>
      </c>
      <c r="BY77">
        <v>-4.9333333333333336</v>
      </c>
      <c r="BZ77">
        <v>-4.9333333333333336</v>
      </c>
      <c r="CA77">
        <v>-4.9333333333333336</v>
      </c>
      <c r="CB77">
        <v>-4.9333333333333336</v>
      </c>
      <c r="CC77">
        <v>-4.9333333333333336</v>
      </c>
      <c r="CD77">
        <v>-4.9333333333333336</v>
      </c>
      <c r="CE77">
        <v>-4.9333333333333336</v>
      </c>
      <c r="CF77">
        <v>-4.9333333333333336</v>
      </c>
      <c r="CG77">
        <v>-4.9333333333333336</v>
      </c>
      <c r="CH77">
        <v>-4.9333333333333336</v>
      </c>
      <c r="CI77">
        <v>-4.9333333333333336</v>
      </c>
      <c r="CJ77">
        <v>-4.9333333333333336</v>
      </c>
      <c r="CK77">
        <v>-4.9333333333333336</v>
      </c>
      <c r="CL77">
        <v>-4.9333333333333336</v>
      </c>
      <c r="CM77">
        <v>-4.9333333333333336</v>
      </c>
      <c r="CN77">
        <v>-4.9333333333333336</v>
      </c>
      <c r="CO77">
        <v>-4.9333333333333336</v>
      </c>
      <c r="CP77">
        <v>-4.9333333333333336</v>
      </c>
      <c r="CQ77">
        <v>-4.9333333333333336</v>
      </c>
      <c r="CR77">
        <v>-4.9333333333333336</v>
      </c>
      <c r="CS77">
        <v>-4.9333333333333336</v>
      </c>
      <c r="CT77">
        <v>-4.9333333333333336</v>
      </c>
    </row>
    <row r="78" spans="1:98" x14ac:dyDescent="0.25">
      <c r="A78" s="19" t="s">
        <v>320</v>
      </c>
      <c r="BN78">
        <v>-7.1833333333333336</v>
      </c>
      <c r="BO78">
        <v>-7.1833333333333336</v>
      </c>
      <c r="BP78">
        <v>-7.1833333333333336</v>
      </c>
      <c r="BQ78">
        <v>-7.1833333333333336</v>
      </c>
      <c r="BR78">
        <v>-7.1833333333333336</v>
      </c>
      <c r="BS78">
        <v>-7.1833333333333336</v>
      </c>
      <c r="BT78">
        <v>-7.1833333333333336</v>
      </c>
      <c r="BU78">
        <v>-7.1833333333333336</v>
      </c>
      <c r="BV78">
        <v>-7.1833333333333336</v>
      </c>
      <c r="BW78">
        <v>-7.1833333333333336</v>
      </c>
      <c r="BX78">
        <v>-7.1833333333333336</v>
      </c>
      <c r="BY78">
        <v>-7.1833333333333336</v>
      </c>
      <c r="BZ78">
        <v>-7.1833333333333336</v>
      </c>
      <c r="CA78">
        <v>-7.1833333333333336</v>
      </c>
      <c r="CB78">
        <v>-7.1833333333333336</v>
      </c>
      <c r="CC78">
        <v>-7.1833333333333336</v>
      </c>
      <c r="CD78">
        <v>-7.1833333333333336</v>
      </c>
      <c r="CE78">
        <v>-7.1833333333333336</v>
      </c>
      <c r="CF78">
        <v>-7.1833333333333336</v>
      </c>
      <c r="CG78">
        <v>-7.1833333333333336</v>
      </c>
      <c r="CH78">
        <v>-7.1833333333333336</v>
      </c>
      <c r="CI78">
        <v>-7.1833333333333336</v>
      </c>
      <c r="CJ78">
        <v>-7.1833333333333336</v>
      </c>
      <c r="CK78">
        <v>-7.1833333333333336</v>
      </c>
      <c r="CL78">
        <v>-7.1833333333333336</v>
      </c>
      <c r="CM78">
        <v>-7.1833333333333336</v>
      </c>
      <c r="CN78">
        <v>-7.1833333333333336</v>
      </c>
      <c r="CO78">
        <v>-7.1833333333333336</v>
      </c>
      <c r="CP78">
        <v>-7.1833333333333336</v>
      </c>
      <c r="CQ78">
        <v>-7.1833333333333336</v>
      </c>
      <c r="CR78">
        <v>-7.1833333333333336</v>
      </c>
      <c r="CS78">
        <v>-7.1833333333333336</v>
      </c>
      <c r="CT78">
        <v>-7.1833333333333336</v>
      </c>
    </row>
    <row r="79" spans="1:98" x14ac:dyDescent="0.25">
      <c r="A79" s="19" t="s">
        <v>321</v>
      </c>
      <c r="BO79">
        <v>-15.03333333333333</v>
      </c>
      <c r="BP79">
        <v>-15.03333333333333</v>
      </c>
      <c r="BQ79">
        <v>-15.03333333333333</v>
      </c>
      <c r="BR79">
        <v>-15.03333333333333</v>
      </c>
      <c r="BS79">
        <v>-15.03333333333333</v>
      </c>
      <c r="BT79">
        <v>-15.03333333333333</v>
      </c>
      <c r="BU79">
        <v>-15.03333333333333</v>
      </c>
      <c r="BV79">
        <v>-15.03333333333333</v>
      </c>
      <c r="BW79">
        <v>-15.03333333333333</v>
      </c>
      <c r="BX79">
        <v>-15.03333333333333</v>
      </c>
      <c r="BY79">
        <v>-15.03333333333333</v>
      </c>
      <c r="BZ79">
        <v>-15.03333333333333</v>
      </c>
      <c r="CA79">
        <v>-15.03333333333333</v>
      </c>
      <c r="CB79">
        <v>-15.03333333333333</v>
      </c>
      <c r="CC79">
        <v>-15.03333333333333</v>
      </c>
      <c r="CD79">
        <v>-15.03333333333333</v>
      </c>
      <c r="CE79">
        <v>-15.03333333333333</v>
      </c>
      <c r="CF79">
        <v>-15.03333333333333</v>
      </c>
      <c r="CG79">
        <v>-15.03333333333333</v>
      </c>
      <c r="CH79">
        <v>-15.03333333333333</v>
      </c>
      <c r="CI79">
        <v>-15.03333333333333</v>
      </c>
      <c r="CJ79">
        <v>-15.03333333333333</v>
      </c>
      <c r="CK79">
        <v>-15.03333333333333</v>
      </c>
      <c r="CL79">
        <v>-15.03333333333333</v>
      </c>
      <c r="CM79">
        <v>-15.03333333333333</v>
      </c>
      <c r="CN79">
        <v>-15.03333333333333</v>
      </c>
      <c r="CO79">
        <v>-15.03333333333333</v>
      </c>
      <c r="CP79">
        <v>-15.03333333333333</v>
      </c>
      <c r="CQ79">
        <v>-15.03333333333333</v>
      </c>
      <c r="CR79">
        <v>-15.03333333333333</v>
      </c>
      <c r="CS79">
        <v>-15.03333333333333</v>
      </c>
      <c r="CT79">
        <v>-15.03333333333333</v>
      </c>
    </row>
    <row r="80" spans="1:98" x14ac:dyDescent="0.25">
      <c r="A80" s="19" t="s">
        <v>322</v>
      </c>
      <c r="BP80">
        <v>-10.883333333333329</v>
      </c>
      <c r="BQ80">
        <v>-10.883333333333329</v>
      </c>
      <c r="BR80">
        <v>-10.883333333333329</v>
      </c>
      <c r="BS80">
        <v>-10.883333333333329</v>
      </c>
      <c r="BT80">
        <v>-10.883333333333329</v>
      </c>
      <c r="BU80">
        <v>-10.883333333333329</v>
      </c>
      <c r="BV80">
        <v>-10.883333333333329</v>
      </c>
      <c r="BW80">
        <v>-10.883333333333329</v>
      </c>
      <c r="BX80">
        <v>-10.883333333333329</v>
      </c>
      <c r="BY80">
        <v>-10.883333333333329</v>
      </c>
      <c r="BZ80">
        <v>-10.883333333333329</v>
      </c>
      <c r="CA80">
        <v>-10.883333333333329</v>
      </c>
      <c r="CB80">
        <v>-10.883333333333329</v>
      </c>
      <c r="CC80">
        <v>-10.883333333333329</v>
      </c>
      <c r="CD80">
        <v>-10.883333333333329</v>
      </c>
      <c r="CE80">
        <v>-10.883333333333329</v>
      </c>
      <c r="CF80">
        <v>-10.883333333333329</v>
      </c>
      <c r="CG80">
        <v>-10.883333333333329</v>
      </c>
      <c r="CH80">
        <v>-10.883333333333329</v>
      </c>
      <c r="CI80">
        <v>-10.883333333333329</v>
      </c>
      <c r="CJ80">
        <v>-10.883333333333329</v>
      </c>
      <c r="CK80">
        <v>-10.883333333333329</v>
      </c>
      <c r="CL80">
        <v>-10.883333333333329</v>
      </c>
      <c r="CM80">
        <v>-10.883333333333329</v>
      </c>
      <c r="CN80">
        <v>-10.883333333333329</v>
      </c>
      <c r="CO80">
        <v>-10.883333333333329</v>
      </c>
      <c r="CP80">
        <v>-10.883333333333329</v>
      </c>
      <c r="CQ80">
        <v>-10.883333333333329</v>
      </c>
      <c r="CR80">
        <v>-10.883333333333329</v>
      </c>
      <c r="CS80">
        <v>-10.883333333333329</v>
      </c>
      <c r="CT80">
        <v>-10.883333333333329</v>
      </c>
    </row>
    <row r="81" spans="1:98" x14ac:dyDescent="0.25">
      <c r="A81" s="19" t="s">
        <v>323</v>
      </c>
      <c r="BQ81">
        <v>-7.395833333333333</v>
      </c>
      <c r="BR81">
        <v>-7.395833333333333</v>
      </c>
      <c r="BS81">
        <v>-7.395833333333333</v>
      </c>
      <c r="BT81">
        <v>-7.395833333333333</v>
      </c>
      <c r="BU81">
        <v>-7.395833333333333</v>
      </c>
      <c r="BV81">
        <v>-7.395833333333333</v>
      </c>
      <c r="BW81">
        <v>-7.395833333333333</v>
      </c>
      <c r="BX81">
        <v>-7.395833333333333</v>
      </c>
      <c r="BY81">
        <v>-7.395833333333333</v>
      </c>
      <c r="BZ81">
        <v>-7.395833333333333</v>
      </c>
      <c r="CA81">
        <v>-7.395833333333333</v>
      </c>
      <c r="CB81">
        <v>-7.395833333333333</v>
      </c>
      <c r="CC81">
        <v>-7.395833333333333</v>
      </c>
      <c r="CD81">
        <v>-7.395833333333333</v>
      </c>
      <c r="CE81">
        <v>-7.395833333333333</v>
      </c>
      <c r="CF81">
        <v>-7.395833333333333</v>
      </c>
      <c r="CG81">
        <v>-7.395833333333333</v>
      </c>
      <c r="CH81">
        <v>-7.395833333333333</v>
      </c>
      <c r="CI81">
        <v>-7.395833333333333</v>
      </c>
      <c r="CJ81">
        <v>-7.395833333333333</v>
      </c>
      <c r="CK81">
        <v>-7.395833333333333</v>
      </c>
      <c r="CL81">
        <v>-7.395833333333333</v>
      </c>
      <c r="CM81">
        <v>-7.395833333333333</v>
      </c>
      <c r="CN81">
        <v>-7.395833333333333</v>
      </c>
      <c r="CO81">
        <v>-7.395833333333333</v>
      </c>
      <c r="CP81">
        <v>-7.395833333333333</v>
      </c>
      <c r="CQ81">
        <v>-7.395833333333333</v>
      </c>
      <c r="CR81">
        <v>-7.395833333333333</v>
      </c>
      <c r="CS81">
        <v>-7.395833333333333</v>
      </c>
      <c r="CT81">
        <v>-7.395833333333333</v>
      </c>
    </row>
    <row r="82" spans="1:98" x14ac:dyDescent="0.25">
      <c r="A82" s="19" t="s">
        <v>324</v>
      </c>
      <c r="BR82">
        <v>-3.7666666666666662</v>
      </c>
      <c r="BS82">
        <v>-3.7666666666666662</v>
      </c>
      <c r="BT82">
        <v>-3.7666666666666662</v>
      </c>
      <c r="BU82">
        <v>-3.7666666666666662</v>
      </c>
      <c r="BV82">
        <v>-3.7666666666666662</v>
      </c>
      <c r="BW82">
        <v>-3.7666666666666662</v>
      </c>
      <c r="BX82">
        <v>-3.7666666666666662</v>
      </c>
      <c r="BY82">
        <v>-3.7666666666666662</v>
      </c>
      <c r="BZ82">
        <v>-3.7666666666666662</v>
      </c>
      <c r="CA82">
        <v>-3.7666666666666662</v>
      </c>
      <c r="CB82">
        <v>-3.7666666666666662</v>
      </c>
      <c r="CC82">
        <v>-3.7666666666666662</v>
      </c>
      <c r="CD82">
        <v>-3.7666666666666662</v>
      </c>
      <c r="CE82">
        <v>-3.7666666666666662</v>
      </c>
      <c r="CF82">
        <v>-3.7666666666666662</v>
      </c>
      <c r="CG82">
        <v>-3.7666666666666662</v>
      </c>
      <c r="CH82">
        <v>-3.7666666666666662</v>
      </c>
      <c r="CI82">
        <v>-3.7666666666666662</v>
      </c>
      <c r="CJ82">
        <v>-3.7666666666666662</v>
      </c>
      <c r="CK82">
        <v>-3.7666666666666662</v>
      </c>
      <c r="CL82">
        <v>-3.7666666666666662</v>
      </c>
      <c r="CM82">
        <v>-3.7666666666666662</v>
      </c>
      <c r="CN82">
        <v>-3.7666666666666662</v>
      </c>
      <c r="CO82">
        <v>-3.7666666666666662</v>
      </c>
      <c r="CP82">
        <v>-3.7666666666666662</v>
      </c>
      <c r="CQ82">
        <v>-3.7666666666666662</v>
      </c>
      <c r="CR82">
        <v>-3.7666666666666662</v>
      </c>
      <c r="CS82">
        <v>-3.7666666666666662</v>
      </c>
      <c r="CT82">
        <v>-3.7666666666666662</v>
      </c>
    </row>
    <row r="83" spans="1:98" x14ac:dyDescent="0.25">
      <c r="A83" s="19" t="s">
        <v>325</v>
      </c>
      <c r="BS83">
        <v>-0.33333333333333298</v>
      </c>
      <c r="BT83">
        <v>-0.33333333333333298</v>
      </c>
      <c r="BU83">
        <v>-0.33333333333333298</v>
      </c>
      <c r="BV83">
        <v>-0.33333333333333298</v>
      </c>
      <c r="BW83">
        <v>-0.33333333333333298</v>
      </c>
      <c r="BX83">
        <v>-0.33333333333333298</v>
      </c>
      <c r="BY83">
        <v>-0.33333333333333298</v>
      </c>
      <c r="BZ83">
        <v>-0.33333333333333298</v>
      </c>
      <c r="CA83">
        <v>-0.33333333333333298</v>
      </c>
      <c r="CB83">
        <v>-0.33333333333333298</v>
      </c>
      <c r="CC83">
        <v>-0.33333333333333298</v>
      </c>
      <c r="CD83">
        <v>-0.33333333333333298</v>
      </c>
      <c r="CE83">
        <v>-0.33333333333333298</v>
      </c>
      <c r="CF83">
        <v>-0.33333333333333298</v>
      </c>
      <c r="CG83">
        <v>-0.33333333333333298</v>
      </c>
      <c r="CH83">
        <v>-0.33333333333333298</v>
      </c>
      <c r="CI83">
        <v>-0.33333333333333298</v>
      </c>
      <c r="CJ83">
        <v>-0.33333333333333298</v>
      </c>
      <c r="CK83">
        <v>-0.33333333333333298</v>
      </c>
      <c r="CL83">
        <v>-0.33333333333333298</v>
      </c>
      <c r="CM83">
        <v>-0.33333333333333298</v>
      </c>
      <c r="CN83">
        <v>-0.33333333333333298</v>
      </c>
      <c r="CO83">
        <v>-0.33333333333333298</v>
      </c>
      <c r="CP83">
        <v>-0.33333333333333298</v>
      </c>
      <c r="CQ83">
        <v>-0.33333333333333298</v>
      </c>
      <c r="CR83">
        <v>-0.33333333333333298</v>
      </c>
      <c r="CS83">
        <v>-0.33333333333333298</v>
      </c>
      <c r="CT83">
        <v>-0.33333333333333298</v>
      </c>
    </row>
    <row r="84" spans="1:98" x14ac:dyDescent="0.25">
      <c r="A84" s="19" t="s">
        <v>326</v>
      </c>
      <c r="BT84">
        <v>-8.1083333333333343</v>
      </c>
      <c r="BU84">
        <v>-8.1083333333333343</v>
      </c>
      <c r="BV84">
        <v>-8.1083333333333343</v>
      </c>
      <c r="BW84">
        <v>-8.1083333333333343</v>
      </c>
      <c r="BX84">
        <v>-8.1083333333333343</v>
      </c>
      <c r="BY84">
        <v>-8.1083333333333343</v>
      </c>
      <c r="BZ84">
        <v>-8.1083333333333343</v>
      </c>
      <c r="CA84">
        <v>-8.1083333333333343</v>
      </c>
      <c r="CB84">
        <v>-8.1083333333333343</v>
      </c>
      <c r="CC84">
        <v>-8.1083333333333343</v>
      </c>
      <c r="CD84">
        <v>-8.1083333333333343</v>
      </c>
      <c r="CE84">
        <v>-8.1083333333333343</v>
      </c>
      <c r="CF84">
        <v>-8.1083333333333343</v>
      </c>
      <c r="CG84">
        <v>-8.1083333333333343</v>
      </c>
      <c r="CH84">
        <v>-8.1083333333333343</v>
      </c>
      <c r="CI84">
        <v>-8.1083333333333343</v>
      </c>
      <c r="CJ84">
        <v>-8.1083333333333343</v>
      </c>
      <c r="CK84">
        <v>-8.1083333333333343</v>
      </c>
      <c r="CL84">
        <v>-8.1083333333333343</v>
      </c>
      <c r="CM84">
        <v>-8.1083333333333343</v>
      </c>
      <c r="CN84">
        <v>-8.1083333333333343</v>
      </c>
      <c r="CO84">
        <v>-8.1083333333333343</v>
      </c>
      <c r="CP84">
        <v>-8.1083333333333343</v>
      </c>
      <c r="CQ84">
        <v>-8.1083333333333343</v>
      </c>
      <c r="CR84">
        <v>-8.1083333333333343</v>
      </c>
      <c r="CS84">
        <v>-8.1083333333333343</v>
      </c>
      <c r="CT84">
        <v>-8.1083333333333343</v>
      </c>
    </row>
    <row r="85" spans="1:98" x14ac:dyDescent="0.25">
      <c r="A85" s="19" t="s">
        <v>327</v>
      </c>
      <c r="BU85">
        <v>-7.4166666666666661</v>
      </c>
      <c r="BV85">
        <v>-7.4166666666666661</v>
      </c>
      <c r="BW85">
        <v>-7.4166666666666661</v>
      </c>
      <c r="BX85">
        <v>-7.4166666666666661</v>
      </c>
      <c r="BY85">
        <v>-7.4166666666666661</v>
      </c>
      <c r="BZ85">
        <v>-7.4166666666666661</v>
      </c>
      <c r="CA85">
        <v>-7.4166666666666661</v>
      </c>
      <c r="CB85">
        <v>-7.4166666666666661</v>
      </c>
      <c r="CC85">
        <v>-7.4166666666666661</v>
      </c>
      <c r="CD85">
        <v>-7.4166666666666661</v>
      </c>
      <c r="CE85">
        <v>-7.4166666666666661</v>
      </c>
      <c r="CF85">
        <v>-7.4166666666666661</v>
      </c>
      <c r="CG85">
        <v>-7.4166666666666661</v>
      </c>
      <c r="CH85">
        <v>-7.4166666666666661</v>
      </c>
      <c r="CI85">
        <v>-7.4166666666666661</v>
      </c>
      <c r="CJ85">
        <v>-7.4166666666666661</v>
      </c>
      <c r="CK85">
        <v>-7.4166666666666661</v>
      </c>
      <c r="CL85">
        <v>-7.4166666666666661</v>
      </c>
      <c r="CM85">
        <v>-7.4166666666666661</v>
      </c>
      <c r="CN85">
        <v>-7.4166666666666661</v>
      </c>
      <c r="CO85">
        <v>-7.4166666666666661</v>
      </c>
      <c r="CP85">
        <v>-7.4166666666666661</v>
      </c>
      <c r="CQ85">
        <v>-7.4166666666666661</v>
      </c>
      <c r="CR85">
        <v>-7.4166666666666661</v>
      </c>
      <c r="CS85">
        <v>-7.4166666666666661</v>
      </c>
      <c r="CT85">
        <v>-7.4166666666666661</v>
      </c>
    </row>
    <row r="86" spans="1:98" x14ac:dyDescent="0.25">
      <c r="A86" s="19" t="s">
        <v>328</v>
      </c>
      <c r="BV86">
        <v>-4.2476190476190476</v>
      </c>
      <c r="BW86">
        <v>-4.2476190476190476</v>
      </c>
      <c r="BX86">
        <v>-4.2476190476190476</v>
      </c>
      <c r="BY86">
        <v>-4.2476190476190476</v>
      </c>
      <c r="BZ86">
        <v>-4.2476190476190476</v>
      </c>
      <c r="CA86">
        <v>-4.2476190476190476</v>
      </c>
      <c r="CB86">
        <v>-4.2476190476190476</v>
      </c>
      <c r="CC86">
        <v>-4.2476190476190476</v>
      </c>
      <c r="CD86">
        <v>-4.2476190476190476</v>
      </c>
      <c r="CE86">
        <v>-4.2476190476190476</v>
      </c>
      <c r="CF86">
        <v>-4.2476190476190476</v>
      </c>
      <c r="CG86">
        <v>-4.2476190476190476</v>
      </c>
      <c r="CH86">
        <v>-4.2476190476190476</v>
      </c>
      <c r="CI86">
        <v>-4.2476190476190476</v>
      </c>
      <c r="CJ86">
        <v>-4.2476190476190476</v>
      </c>
      <c r="CK86">
        <v>-4.2476190476190476</v>
      </c>
      <c r="CL86">
        <v>-4.2476190476190476</v>
      </c>
      <c r="CM86">
        <v>-4.2476190476190476</v>
      </c>
      <c r="CN86">
        <v>-4.2476190476190476</v>
      </c>
      <c r="CO86">
        <v>-4.2476190476190476</v>
      </c>
      <c r="CP86">
        <v>-4.2476190476190476</v>
      </c>
      <c r="CQ86">
        <v>-4.2476190476190476</v>
      </c>
      <c r="CR86">
        <v>-4.2476190476190476</v>
      </c>
      <c r="CS86">
        <v>-4.2476190476190476</v>
      </c>
      <c r="CT86">
        <v>-4.2476190476190476</v>
      </c>
    </row>
    <row r="87" spans="1:98" x14ac:dyDescent="0.25">
      <c r="A87" s="19" t="s">
        <v>329</v>
      </c>
      <c r="BW87">
        <v>-3.3142857142857149</v>
      </c>
      <c r="BX87">
        <v>-3.3142857142857149</v>
      </c>
      <c r="BY87">
        <v>-3.3142857142857149</v>
      </c>
      <c r="BZ87">
        <v>-3.3142857142857149</v>
      </c>
      <c r="CA87">
        <v>-3.3142857142857149</v>
      </c>
      <c r="CB87">
        <v>-3.3142857142857149</v>
      </c>
      <c r="CC87">
        <v>-3.3142857142857149</v>
      </c>
      <c r="CD87">
        <v>-3.3142857142857149</v>
      </c>
      <c r="CE87">
        <v>-3.3142857142857149</v>
      </c>
      <c r="CF87">
        <v>-3.3142857142857149</v>
      </c>
      <c r="CG87">
        <v>-3.3142857142857149</v>
      </c>
      <c r="CH87">
        <v>-3.3142857142857149</v>
      </c>
      <c r="CI87">
        <v>-3.3142857142857149</v>
      </c>
      <c r="CJ87">
        <v>-3.3142857142857149</v>
      </c>
      <c r="CK87">
        <v>-3.3142857142857149</v>
      </c>
      <c r="CL87">
        <v>-3.3142857142857149</v>
      </c>
      <c r="CM87">
        <v>-3.3142857142857149</v>
      </c>
      <c r="CN87">
        <v>-3.3142857142857149</v>
      </c>
      <c r="CO87">
        <v>-3.3142857142857149</v>
      </c>
      <c r="CP87">
        <v>-3.3142857142857149</v>
      </c>
      <c r="CQ87">
        <v>-3.3142857142857149</v>
      </c>
      <c r="CR87">
        <v>-3.3142857142857149</v>
      </c>
      <c r="CS87">
        <v>-3.3142857142857149</v>
      </c>
      <c r="CT87">
        <v>-3.3142857142857149</v>
      </c>
    </row>
    <row r="88" spans="1:98" x14ac:dyDescent="0.25">
      <c r="A88" s="19" t="s">
        <v>330</v>
      </c>
      <c r="BX88">
        <v>-6.7</v>
      </c>
      <c r="BY88">
        <v>-6.7</v>
      </c>
      <c r="BZ88">
        <v>-6.7</v>
      </c>
      <c r="CA88">
        <v>-6.7</v>
      </c>
      <c r="CB88">
        <v>-6.7</v>
      </c>
      <c r="CC88">
        <v>-6.7</v>
      </c>
      <c r="CD88">
        <v>-6.7</v>
      </c>
      <c r="CE88">
        <v>-6.7</v>
      </c>
      <c r="CF88">
        <v>-6.7</v>
      </c>
      <c r="CG88">
        <v>-6.7</v>
      </c>
      <c r="CH88">
        <v>-6.7</v>
      </c>
      <c r="CI88">
        <v>-6.7</v>
      </c>
      <c r="CJ88">
        <v>-6.7</v>
      </c>
      <c r="CK88">
        <v>-6.7</v>
      </c>
      <c r="CL88">
        <v>-6.7</v>
      </c>
      <c r="CM88">
        <v>-6.7</v>
      </c>
      <c r="CN88">
        <v>-6.7</v>
      </c>
      <c r="CO88">
        <v>-6.7</v>
      </c>
      <c r="CP88">
        <v>-6.7</v>
      </c>
      <c r="CQ88">
        <v>-6.7</v>
      </c>
      <c r="CR88">
        <v>-6.7</v>
      </c>
      <c r="CS88">
        <v>-6.7</v>
      </c>
      <c r="CT88">
        <v>-6.7</v>
      </c>
    </row>
    <row r="89" spans="1:98" x14ac:dyDescent="0.25">
      <c r="A89" s="19" t="s">
        <v>331</v>
      </c>
      <c r="BY89">
        <v>3.35952380952381</v>
      </c>
      <c r="BZ89">
        <v>3.35952380952381</v>
      </c>
      <c r="CA89">
        <v>3.35952380952381</v>
      </c>
      <c r="CB89">
        <v>3.35952380952381</v>
      </c>
      <c r="CC89">
        <v>3.35952380952381</v>
      </c>
      <c r="CD89">
        <v>3.35952380952381</v>
      </c>
      <c r="CE89">
        <v>3.35952380952381</v>
      </c>
      <c r="CF89">
        <v>3.35952380952381</v>
      </c>
      <c r="CG89">
        <v>3.35952380952381</v>
      </c>
      <c r="CH89">
        <v>3.35952380952381</v>
      </c>
      <c r="CI89">
        <v>3.35952380952381</v>
      </c>
      <c r="CJ89">
        <v>3.35952380952381</v>
      </c>
      <c r="CK89">
        <v>3.35952380952381</v>
      </c>
      <c r="CL89">
        <v>3.35952380952381</v>
      </c>
      <c r="CM89">
        <v>3.35952380952381</v>
      </c>
      <c r="CN89">
        <v>3.35952380952381</v>
      </c>
      <c r="CO89">
        <v>3.35952380952381</v>
      </c>
      <c r="CP89">
        <v>3.35952380952381</v>
      </c>
      <c r="CQ89">
        <v>3.35952380952381</v>
      </c>
      <c r="CR89">
        <v>3.35952380952381</v>
      </c>
      <c r="CS89">
        <v>3.35952380952381</v>
      </c>
      <c r="CT89">
        <v>3.35952380952381</v>
      </c>
    </row>
    <row r="90" spans="1:98" x14ac:dyDescent="0.25">
      <c r="A90" s="19" t="s">
        <v>332</v>
      </c>
      <c r="BZ90">
        <v>5.4297619047619046</v>
      </c>
      <c r="CA90">
        <v>5.4297619047619046</v>
      </c>
      <c r="CB90">
        <v>5.4297619047619046</v>
      </c>
      <c r="CC90">
        <v>5.4297619047619046</v>
      </c>
      <c r="CD90">
        <v>5.4297619047619046</v>
      </c>
      <c r="CE90">
        <v>5.4297619047619046</v>
      </c>
      <c r="CF90">
        <v>5.4297619047619046</v>
      </c>
      <c r="CG90">
        <v>5.4297619047619046</v>
      </c>
      <c r="CH90">
        <v>5.4297619047619046</v>
      </c>
      <c r="CI90">
        <v>5.4297619047619046</v>
      </c>
      <c r="CJ90">
        <v>5.4297619047619046</v>
      </c>
      <c r="CK90">
        <v>5.4297619047619046</v>
      </c>
      <c r="CL90">
        <v>5.4297619047619046</v>
      </c>
      <c r="CM90">
        <v>5.4297619047619046</v>
      </c>
      <c r="CN90">
        <v>5.4297619047619046</v>
      </c>
      <c r="CO90">
        <v>5.4297619047619046</v>
      </c>
      <c r="CP90">
        <v>5.4297619047619046</v>
      </c>
      <c r="CQ90">
        <v>5.4297619047619046</v>
      </c>
      <c r="CR90">
        <v>5.4297619047619046</v>
      </c>
      <c r="CS90">
        <v>5.4297619047619046</v>
      </c>
      <c r="CT90">
        <v>5.4297619047619046</v>
      </c>
    </row>
    <row r="91" spans="1:98" x14ac:dyDescent="0.25">
      <c r="A91" s="19" t="s">
        <v>333</v>
      </c>
      <c r="CA91">
        <v>8.9749999999999996</v>
      </c>
      <c r="CB91">
        <v>8.9749999999999996</v>
      </c>
      <c r="CC91">
        <v>8.9749999999999996</v>
      </c>
      <c r="CD91">
        <v>8.9749999999999996</v>
      </c>
      <c r="CE91">
        <v>8.9749999999999996</v>
      </c>
      <c r="CF91">
        <v>8.9749999999999996</v>
      </c>
      <c r="CG91">
        <v>8.9749999999999996</v>
      </c>
      <c r="CH91">
        <v>8.9749999999999996</v>
      </c>
      <c r="CI91">
        <v>8.9749999999999996</v>
      </c>
      <c r="CJ91">
        <v>8.9749999999999996</v>
      </c>
      <c r="CK91">
        <v>8.9749999999999996</v>
      </c>
      <c r="CL91">
        <v>8.9749999999999996</v>
      </c>
      <c r="CM91">
        <v>8.9749999999999996</v>
      </c>
      <c r="CN91">
        <v>8.9749999999999996</v>
      </c>
      <c r="CO91">
        <v>8.9749999999999996</v>
      </c>
      <c r="CP91">
        <v>8.9749999999999996</v>
      </c>
      <c r="CQ91">
        <v>8.9749999999999996</v>
      </c>
      <c r="CR91">
        <v>8.9749999999999996</v>
      </c>
      <c r="CS91">
        <v>8.9749999999999996</v>
      </c>
      <c r="CT91">
        <v>8.9749999999999996</v>
      </c>
    </row>
    <row r="92" spans="1:98" x14ac:dyDescent="0.25">
      <c r="A92" s="19" t="s">
        <v>334</v>
      </c>
      <c r="CB92">
        <v>11.483333333333331</v>
      </c>
      <c r="CC92">
        <v>11.483333333333331</v>
      </c>
      <c r="CD92">
        <v>11.483333333333331</v>
      </c>
      <c r="CE92">
        <v>11.483333333333331</v>
      </c>
      <c r="CF92">
        <v>11.483333333333331</v>
      </c>
      <c r="CG92">
        <v>11.483333333333331</v>
      </c>
      <c r="CH92">
        <v>11.483333333333331</v>
      </c>
      <c r="CI92">
        <v>11.483333333333331</v>
      </c>
      <c r="CJ92">
        <v>11.483333333333331</v>
      </c>
      <c r="CK92">
        <v>11.483333333333331</v>
      </c>
      <c r="CL92">
        <v>11.483333333333331</v>
      </c>
      <c r="CM92">
        <v>11.483333333333331</v>
      </c>
      <c r="CN92">
        <v>11.483333333333331</v>
      </c>
      <c r="CO92">
        <v>11.483333333333331</v>
      </c>
      <c r="CP92">
        <v>11.483333333333331</v>
      </c>
      <c r="CQ92">
        <v>11.483333333333331</v>
      </c>
      <c r="CR92">
        <v>11.483333333333331</v>
      </c>
      <c r="CS92">
        <v>11.483333333333331</v>
      </c>
      <c r="CT92">
        <v>11.483333333333331</v>
      </c>
    </row>
    <row r="93" spans="1:98" x14ac:dyDescent="0.25">
      <c r="A93" s="19" t="s">
        <v>335</v>
      </c>
      <c r="CC93">
        <v>6.4380952380952383</v>
      </c>
      <c r="CD93">
        <v>6.4380952380952383</v>
      </c>
      <c r="CE93">
        <v>6.4380952380952383</v>
      </c>
      <c r="CF93">
        <v>6.4380952380952383</v>
      </c>
      <c r="CG93">
        <v>6.4380952380952383</v>
      </c>
      <c r="CH93">
        <v>6.4380952380952383</v>
      </c>
      <c r="CI93">
        <v>6.4380952380952383</v>
      </c>
      <c r="CJ93">
        <v>6.4380952380952383</v>
      </c>
      <c r="CK93">
        <v>6.4380952380952383</v>
      </c>
      <c r="CL93">
        <v>6.4380952380952383</v>
      </c>
      <c r="CM93">
        <v>6.4380952380952383</v>
      </c>
      <c r="CN93">
        <v>6.4380952380952383</v>
      </c>
      <c r="CO93">
        <v>6.4380952380952383</v>
      </c>
      <c r="CP93">
        <v>6.4380952380952383</v>
      </c>
      <c r="CQ93">
        <v>6.4380952380952383</v>
      </c>
      <c r="CR93">
        <v>6.4380952380952383</v>
      </c>
      <c r="CS93">
        <v>6.4380952380952383</v>
      </c>
      <c r="CT93">
        <v>6.4380952380952383</v>
      </c>
    </row>
    <row r="94" spans="1:98" x14ac:dyDescent="0.25">
      <c r="A94" s="19" t="s">
        <v>336</v>
      </c>
      <c r="CD94">
        <v>5.8666666666666671</v>
      </c>
      <c r="CE94">
        <v>5.8666666666666671</v>
      </c>
      <c r="CF94">
        <v>5.8666666666666671</v>
      </c>
      <c r="CG94">
        <v>5.8666666666666671</v>
      </c>
      <c r="CH94">
        <v>5.8666666666666671</v>
      </c>
      <c r="CI94">
        <v>5.8666666666666671</v>
      </c>
      <c r="CJ94">
        <v>5.8666666666666671</v>
      </c>
      <c r="CK94">
        <v>5.8666666666666671</v>
      </c>
      <c r="CL94">
        <v>5.8666666666666671</v>
      </c>
      <c r="CM94">
        <v>5.8666666666666671</v>
      </c>
      <c r="CN94">
        <v>5.8666666666666671</v>
      </c>
      <c r="CO94">
        <v>5.8666666666666671</v>
      </c>
      <c r="CP94">
        <v>5.8666666666666671</v>
      </c>
      <c r="CQ94">
        <v>5.8666666666666671</v>
      </c>
      <c r="CR94">
        <v>5.8666666666666671</v>
      </c>
      <c r="CS94">
        <v>5.8666666666666671</v>
      </c>
      <c r="CT94">
        <v>5.8666666666666671</v>
      </c>
    </row>
    <row r="95" spans="1:98" x14ac:dyDescent="0.25">
      <c r="A95" s="19" t="s">
        <v>337</v>
      </c>
      <c r="CE95">
        <v>4.1392857142857142</v>
      </c>
      <c r="CF95">
        <v>4.1392857142857142</v>
      </c>
      <c r="CG95">
        <v>4.1392857142857142</v>
      </c>
      <c r="CH95">
        <v>4.1392857142857142</v>
      </c>
      <c r="CI95">
        <v>4.1392857142857142</v>
      </c>
      <c r="CJ95">
        <v>4.1392857142857142</v>
      </c>
      <c r="CK95">
        <v>4.1392857142857142</v>
      </c>
      <c r="CL95">
        <v>4.1392857142857142</v>
      </c>
      <c r="CM95">
        <v>4.1392857142857142</v>
      </c>
      <c r="CN95">
        <v>4.1392857142857142</v>
      </c>
      <c r="CO95">
        <v>4.1392857142857142</v>
      </c>
      <c r="CP95">
        <v>4.1392857142857142</v>
      </c>
      <c r="CQ95">
        <v>4.1392857142857142</v>
      </c>
      <c r="CR95">
        <v>4.1392857142857142</v>
      </c>
      <c r="CS95">
        <v>4.1392857142857142</v>
      </c>
      <c r="CT95">
        <v>4.1392857142857142</v>
      </c>
    </row>
    <row r="96" spans="1:98" x14ac:dyDescent="0.25">
      <c r="A96" s="19" t="s">
        <v>338</v>
      </c>
      <c r="CF96">
        <v>0.20000000000000021</v>
      </c>
      <c r="CG96">
        <v>0.20000000000000021</v>
      </c>
      <c r="CH96">
        <v>0.20000000000000021</v>
      </c>
      <c r="CI96">
        <v>0.20000000000000021</v>
      </c>
      <c r="CJ96">
        <v>0.20000000000000021</v>
      </c>
      <c r="CK96">
        <v>0.20000000000000021</v>
      </c>
      <c r="CL96">
        <v>0.20000000000000021</v>
      </c>
      <c r="CM96">
        <v>0.20000000000000021</v>
      </c>
      <c r="CN96">
        <v>0.20000000000000021</v>
      </c>
      <c r="CO96">
        <v>0.20000000000000021</v>
      </c>
      <c r="CP96">
        <v>0.20000000000000021</v>
      </c>
      <c r="CQ96">
        <v>0.20000000000000021</v>
      </c>
      <c r="CR96">
        <v>0.20000000000000021</v>
      </c>
      <c r="CS96">
        <v>0.20000000000000021</v>
      </c>
      <c r="CT96">
        <v>0.20000000000000021</v>
      </c>
    </row>
    <row r="97" spans="1:98" x14ac:dyDescent="0.25">
      <c r="A97" s="19" t="s">
        <v>339</v>
      </c>
      <c r="CG97">
        <v>-1.980952380952381</v>
      </c>
      <c r="CH97">
        <v>-1.980952380952381</v>
      </c>
      <c r="CI97">
        <v>-1.980952380952381</v>
      </c>
      <c r="CJ97">
        <v>-1.980952380952381</v>
      </c>
      <c r="CK97">
        <v>-1.980952380952381</v>
      </c>
      <c r="CL97">
        <v>-1.980952380952381</v>
      </c>
      <c r="CM97">
        <v>-1.980952380952381</v>
      </c>
      <c r="CN97">
        <v>-1.980952380952381</v>
      </c>
      <c r="CO97">
        <v>-1.980952380952381</v>
      </c>
      <c r="CP97">
        <v>-1.980952380952381</v>
      </c>
      <c r="CQ97">
        <v>-1.980952380952381</v>
      </c>
      <c r="CR97">
        <v>-1.980952380952381</v>
      </c>
      <c r="CS97">
        <v>-1.980952380952381</v>
      </c>
      <c r="CT97">
        <v>-1.980952380952381</v>
      </c>
    </row>
    <row r="98" spans="1:98" x14ac:dyDescent="0.25">
      <c r="A98" s="19" t="s">
        <v>340</v>
      </c>
      <c r="CH98">
        <v>-0.79166666666666707</v>
      </c>
      <c r="CI98">
        <v>-0.79166666666666707</v>
      </c>
      <c r="CJ98">
        <v>-0.79166666666666707</v>
      </c>
      <c r="CK98">
        <v>-0.79166666666666707</v>
      </c>
      <c r="CL98">
        <v>-0.79166666666666707</v>
      </c>
      <c r="CM98">
        <v>-0.79166666666666707</v>
      </c>
      <c r="CN98">
        <v>-0.79166666666666707</v>
      </c>
      <c r="CO98">
        <v>-0.79166666666666707</v>
      </c>
      <c r="CP98">
        <v>-0.79166666666666707</v>
      </c>
      <c r="CQ98">
        <v>-0.79166666666666707</v>
      </c>
      <c r="CR98">
        <v>-0.79166666666666707</v>
      </c>
      <c r="CS98">
        <v>-0.79166666666666707</v>
      </c>
      <c r="CT98">
        <v>-0.79166666666666707</v>
      </c>
    </row>
    <row r="99" spans="1:98" x14ac:dyDescent="0.25">
      <c r="A99" s="19" t="s">
        <v>341</v>
      </c>
      <c r="CI99">
        <v>-4.0999999999999996</v>
      </c>
      <c r="CJ99">
        <v>-4.0999999999999996</v>
      </c>
      <c r="CK99">
        <v>-4.0999999999999996</v>
      </c>
      <c r="CL99">
        <v>-4.0999999999999996</v>
      </c>
      <c r="CM99">
        <v>-4.0999999999999996</v>
      </c>
      <c r="CN99">
        <v>-4.0999999999999996</v>
      </c>
      <c r="CO99">
        <v>-4.0999999999999996</v>
      </c>
      <c r="CP99">
        <v>-4.0999999999999996</v>
      </c>
      <c r="CQ99">
        <v>-4.0999999999999996</v>
      </c>
      <c r="CR99">
        <v>-4.0999999999999996</v>
      </c>
      <c r="CS99">
        <v>-4.0999999999999996</v>
      </c>
      <c r="CT99">
        <v>-4.0999999999999996</v>
      </c>
    </row>
    <row r="100" spans="1:98" x14ac:dyDescent="0.25">
      <c r="A100" s="19" t="s">
        <v>342</v>
      </c>
      <c r="CJ100">
        <v>-6.5583333333333336</v>
      </c>
      <c r="CK100">
        <v>-6.5583333333333336</v>
      </c>
      <c r="CL100">
        <v>-6.5583333333333336</v>
      </c>
      <c r="CM100">
        <v>-6.5583333333333336</v>
      </c>
      <c r="CN100">
        <v>-6.5583333333333336</v>
      </c>
      <c r="CO100">
        <v>-6.5583333333333336</v>
      </c>
      <c r="CP100">
        <v>-6.5583333333333336</v>
      </c>
      <c r="CQ100">
        <v>-6.5583333333333336</v>
      </c>
      <c r="CR100">
        <v>-6.5583333333333336</v>
      </c>
      <c r="CS100">
        <v>-6.5583333333333336</v>
      </c>
      <c r="CT100">
        <v>-6.5583333333333336</v>
      </c>
    </row>
    <row r="101" spans="1:98" x14ac:dyDescent="0.25">
      <c r="A101" s="19" t="s">
        <v>343</v>
      </c>
      <c r="CK101">
        <v>-5.8416666666666668</v>
      </c>
      <c r="CL101">
        <v>-5.8416666666666668</v>
      </c>
      <c r="CM101">
        <v>-5.8416666666666668</v>
      </c>
      <c r="CN101">
        <v>-5.8416666666666668</v>
      </c>
      <c r="CO101">
        <v>-5.8416666666666668</v>
      </c>
      <c r="CP101">
        <v>-5.8416666666666668</v>
      </c>
      <c r="CQ101">
        <v>-5.8416666666666668</v>
      </c>
      <c r="CR101">
        <v>-5.8416666666666668</v>
      </c>
      <c r="CS101">
        <v>-5.8416666666666668</v>
      </c>
      <c r="CT101">
        <v>-5.8416666666666668</v>
      </c>
    </row>
    <row r="102" spans="1:98" x14ac:dyDescent="0.25">
      <c r="A102" s="19" t="s">
        <v>344</v>
      </c>
      <c r="CL102">
        <v>4.7125000000000004</v>
      </c>
      <c r="CM102">
        <v>4.7125000000000004</v>
      </c>
      <c r="CN102">
        <v>4.7125000000000004</v>
      </c>
      <c r="CO102">
        <v>4.7125000000000004</v>
      </c>
      <c r="CP102">
        <v>4.7125000000000004</v>
      </c>
      <c r="CQ102">
        <v>4.7125000000000004</v>
      </c>
      <c r="CR102">
        <v>4.7125000000000004</v>
      </c>
      <c r="CS102">
        <v>4.7125000000000004</v>
      </c>
      <c r="CT102">
        <v>4.7125000000000004</v>
      </c>
    </row>
    <row r="103" spans="1:98" x14ac:dyDescent="0.25">
      <c r="A103" s="19" t="s">
        <v>345</v>
      </c>
      <c r="CM103">
        <v>0.7488095238095237</v>
      </c>
      <c r="CN103">
        <v>0.7488095238095237</v>
      </c>
      <c r="CO103">
        <v>0.7488095238095237</v>
      </c>
      <c r="CP103">
        <v>0.7488095238095237</v>
      </c>
      <c r="CQ103">
        <v>0.7488095238095237</v>
      </c>
      <c r="CR103">
        <v>0.7488095238095237</v>
      </c>
      <c r="CS103">
        <v>0.7488095238095237</v>
      </c>
      <c r="CT103">
        <v>0.7488095238095237</v>
      </c>
    </row>
    <row r="104" spans="1:98" x14ac:dyDescent="0.25">
      <c r="A104" s="19" t="s">
        <v>346</v>
      </c>
      <c r="CN104">
        <v>-1.33095238095238</v>
      </c>
      <c r="CO104">
        <v>-1.33095238095238</v>
      </c>
      <c r="CP104">
        <v>-1.33095238095238</v>
      </c>
      <c r="CQ104">
        <v>-1.33095238095238</v>
      </c>
      <c r="CR104">
        <v>-1.33095238095238</v>
      </c>
      <c r="CS104">
        <v>-1.33095238095238</v>
      </c>
      <c r="CT104">
        <v>-1.33095238095238</v>
      </c>
    </row>
    <row r="105" spans="1:98" x14ac:dyDescent="0.25">
      <c r="A105" s="19" t="s">
        <v>347</v>
      </c>
      <c r="CO105">
        <v>6.7</v>
      </c>
      <c r="CP105">
        <v>6.7</v>
      </c>
      <c r="CQ105">
        <v>6.7</v>
      </c>
      <c r="CR105">
        <v>6.7</v>
      </c>
      <c r="CS105">
        <v>6.7</v>
      </c>
      <c r="CT105">
        <v>6.7</v>
      </c>
    </row>
    <row r="106" spans="1:98" x14ac:dyDescent="0.25">
      <c r="A106" s="19">
        <v>43831</v>
      </c>
      <c r="CP106">
        <v>-3.095238095238095E-2</v>
      </c>
      <c r="CQ106">
        <v>-3.095238095238095E-2</v>
      </c>
      <c r="CR106">
        <v>-3.095238095238095E-2</v>
      </c>
      <c r="CS106">
        <v>-3.095238095238095E-2</v>
      </c>
      <c r="CT106">
        <v>-3.095238095238095E-2</v>
      </c>
    </row>
    <row r="107" spans="1:98" x14ac:dyDescent="0.25">
      <c r="A107" s="19">
        <v>43922</v>
      </c>
      <c r="CQ107">
        <v>35.61785714285714</v>
      </c>
      <c r="CR107">
        <v>35.61785714285714</v>
      </c>
      <c r="CS107">
        <v>35.61785714285714</v>
      </c>
      <c r="CT107">
        <v>35.61785714285714</v>
      </c>
    </row>
    <row r="108" spans="1:98" x14ac:dyDescent="0.25">
      <c r="A108" s="19">
        <v>44013</v>
      </c>
      <c r="CR108">
        <v>68.608333333333334</v>
      </c>
      <c r="CS108">
        <v>68.608333333333334</v>
      </c>
      <c r="CT108">
        <v>68.608333333333334</v>
      </c>
    </row>
    <row r="109" spans="1:98" x14ac:dyDescent="0.25">
      <c r="A109" s="19">
        <v>44105</v>
      </c>
      <c r="CS109">
        <v>34.885714285714286</v>
      </c>
      <c r="CT109">
        <v>34.885714285714286</v>
      </c>
    </row>
    <row r="110" spans="1:98" x14ac:dyDescent="0.25">
      <c r="A110" s="19">
        <v>44197</v>
      </c>
      <c r="CT110">
        <v>11.091666666666667</v>
      </c>
    </row>
  </sheetData>
  <phoneticPr fontId="7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topLeftCell="A91" workbookViewId="0">
      <selection activeCell="D116" sqref="D116"/>
    </sheetView>
  </sheetViews>
  <sheetFormatPr defaultColWidth="8.85546875" defaultRowHeight="15" x14ac:dyDescent="0.25"/>
  <cols>
    <col min="1" max="1" width="10.7109375" bestFit="1" customWidth="1"/>
    <col min="2" max="2" width="13.140625" bestFit="1" customWidth="1"/>
  </cols>
  <sheetData>
    <row r="1" spans="1:2" x14ac:dyDescent="0.25">
      <c r="B1" t="s">
        <v>348</v>
      </c>
    </row>
    <row r="2" spans="1:2" x14ac:dyDescent="0.25">
      <c r="A2" s="17">
        <v>34335</v>
      </c>
      <c r="B2">
        <v>-8.8699999999999992</v>
      </c>
    </row>
    <row r="3" spans="1:2" x14ac:dyDescent="0.25">
      <c r="A3" s="17">
        <v>34425</v>
      </c>
      <c r="B3">
        <v>-8.8324999999999996</v>
      </c>
    </row>
    <row r="4" spans="1:2" x14ac:dyDescent="0.25">
      <c r="A4" s="17">
        <v>34516</v>
      </c>
      <c r="B4">
        <v>-5.6375000000000002</v>
      </c>
    </row>
    <row r="5" spans="1:2" x14ac:dyDescent="0.25">
      <c r="A5" s="17">
        <v>34608</v>
      </c>
      <c r="B5">
        <v>-10.862500000000001</v>
      </c>
    </row>
    <row r="6" spans="1:2" x14ac:dyDescent="0.25">
      <c r="A6" s="17">
        <v>34700</v>
      </c>
      <c r="B6">
        <v>-3.375</v>
      </c>
    </row>
    <row r="7" spans="1:2" x14ac:dyDescent="0.25">
      <c r="A7" s="17">
        <v>34790</v>
      </c>
      <c r="B7">
        <v>-4.6825000000000001</v>
      </c>
    </row>
    <row r="8" spans="1:2" x14ac:dyDescent="0.25">
      <c r="A8" s="17">
        <v>34881</v>
      </c>
      <c r="B8">
        <v>-1.2175</v>
      </c>
    </row>
    <row r="9" spans="1:2" x14ac:dyDescent="0.25">
      <c r="A9" s="17">
        <v>34973</v>
      </c>
      <c r="B9">
        <v>1.1325000000000001</v>
      </c>
    </row>
    <row r="10" spans="1:2" x14ac:dyDescent="0.25">
      <c r="A10" s="17">
        <v>35065</v>
      </c>
      <c r="B10">
        <v>5.9450000000000003</v>
      </c>
    </row>
    <row r="11" spans="1:2" x14ac:dyDescent="0.25">
      <c r="A11" s="17">
        <v>35156</v>
      </c>
      <c r="B11">
        <v>2.4500000000000002</v>
      </c>
    </row>
    <row r="12" spans="1:2" x14ac:dyDescent="0.25">
      <c r="A12" s="17">
        <v>35247</v>
      </c>
      <c r="B12">
        <v>1.0249999999999999</v>
      </c>
    </row>
    <row r="13" spans="1:2" x14ac:dyDescent="0.25">
      <c r="A13" s="17">
        <v>35339</v>
      </c>
      <c r="B13">
        <v>-4.45</v>
      </c>
    </row>
    <row r="14" spans="1:2" x14ac:dyDescent="0.25">
      <c r="A14" s="17">
        <v>35431</v>
      </c>
      <c r="B14">
        <v>-2.1875</v>
      </c>
    </row>
    <row r="15" spans="1:2" x14ac:dyDescent="0.25">
      <c r="A15" s="17">
        <v>35521</v>
      </c>
      <c r="B15">
        <v>-4.3624999999999998</v>
      </c>
    </row>
    <row r="16" spans="1:2" x14ac:dyDescent="0.25">
      <c r="A16" s="17">
        <v>35612</v>
      </c>
      <c r="B16">
        <v>-5.25</v>
      </c>
    </row>
    <row r="17" spans="1:2" x14ac:dyDescent="0.25">
      <c r="A17" s="17">
        <v>35704</v>
      </c>
      <c r="B17">
        <v>-4.3499999999999996</v>
      </c>
    </row>
    <row r="18" spans="1:2" x14ac:dyDescent="0.25">
      <c r="A18" s="17">
        <v>35796</v>
      </c>
      <c r="B18">
        <v>-0.875</v>
      </c>
    </row>
    <row r="19" spans="1:2" x14ac:dyDescent="0.25">
      <c r="A19" s="17">
        <v>35886</v>
      </c>
      <c r="B19">
        <v>-5.4749999999999996</v>
      </c>
    </row>
    <row r="20" spans="1:2" x14ac:dyDescent="0.25">
      <c r="A20" s="17">
        <v>35977</v>
      </c>
      <c r="B20">
        <v>-1.3</v>
      </c>
    </row>
    <row r="21" spans="1:2" x14ac:dyDescent="0.25">
      <c r="A21" s="17">
        <v>36069</v>
      </c>
      <c r="B21">
        <v>23.925000000000001</v>
      </c>
    </row>
    <row r="22" spans="1:2" x14ac:dyDescent="0.25">
      <c r="A22" s="17">
        <v>36161</v>
      </c>
      <c r="B22">
        <v>6.9749999999999996</v>
      </c>
    </row>
    <row r="23" spans="1:2" x14ac:dyDescent="0.25">
      <c r="A23" s="17">
        <v>36251</v>
      </c>
      <c r="B23">
        <v>5.85</v>
      </c>
    </row>
    <row r="24" spans="1:2" x14ac:dyDescent="0.25">
      <c r="A24" s="17">
        <v>36342</v>
      </c>
      <c r="B24">
        <v>3.5750000000000002</v>
      </c>
    </row>
    <row r="25" spans="1:2" x14ac:dyDescent="0.25">
      <c r="A25" s="17">
        <v>36434</v>
      </c>
      <c r="B25">
        <v>4.5250000000000004</v>
      </c>
    </row>
    <row r="26" spans="1:2" x14ac:dyDescent="0.25">
      <c r="A26" s="17">
        <v>36526</v>
      </c>
      <c r="B26">
        <v>7.3250000000000002</v>
      </c>
    </row>
    <row r="27" spans="1:2" x14ac:dyDescent="0.25">
      <c r="A27" s="17">
        <v>36617</v>
      </c>
      <c r="B27">
        <v>15.45</v>
      </c>
    </row>
    <row r="28" spans="1:2" x14ac:dyDescent="0.25">
      <c r="A28" s="17">
        <v>36708</v>
      </c>
      <c r="B28">
        <v>22.4</v>
      </c>
    </row>
    <row r="29" spans="1:2" x14ac:dyDescent="0.25">
      <c r="A29" s="17">
        <v>36800</v>
      </c>
      <c r="B29">
        <v>24.35</v>
      </c>
    </row>
    <row r="30" spans="1:2" x14ac:dyDescent="0.25">
      <c r="A30" s="17">
        <v>36892</v>
      </c>
      <c r="B30">
        <v>37.424999999999997</v>
      </c>
    </row>
    <row r="31" spans="1:2" x14ac:dyDescent="0.25">
      <c r="A31" s="17">
        <v>36982</v>
      </c>
      <c r="B31">
        <v>33.225000000000001</v>
      </c>
    </row>
    <row r="32" spans="1:2" x14ac:dyDescent="0.25">
      <c r="A32" s="17">
        <v>37073</v>
      </c>
      <c r="B32">
        <v>29.6</v>
      </c>
    </row>
    <row r="33" spans="1:2" x14ac:dyDescent="0.25">
      <c r="A33" s="17">
        <v>37165</v>
      </c>
      <c r="B33">
        <v>34.950000000000003</v>
      </c>
    </row>
    <row r="34" spans="1:2" x14ac:dyDescent="0.25">
      <c r="A34" s="17">
        <v>37257</v>
      </c>
      <c r="B34">
        <v>33.85</v>
      </c>
    </row>
    <row r="35" spans="1:2" x14ac:dyDescent="0.25">
      <c r="A35" s="17">
        <v>37347</v>
      </c>
      <c r="B35">
        <v>18.074999999999999</v>
      </c>
    </row>
    <row r="36" spans="1:2" x14ac:dyDescent="0.25">
      <c r="A36" s="17">
        <v>37438</v>
      </c>
      <c r="B36">
        <v>14.074999999999999</v>
      </c>
    </row>
    <row r="37" spans="1:2" x14ac:dyDescent="0.25">
      <c r="A37" s="17">
        <v>37530</v>
      </c>
      <c r="B37">
        <v>17.600000000000001</v>
      </c>
    </row>
    <row r="38" spans="1:2" x14ac:dyDescent="0.25">
      <c r="A38" s="17">
        <v>37622</v>
      </c>
      <c r="B38">
        <v>15.125</v>
      </c>
    </row>
    <row r="39" spans="1:2" x14ac:dyDescent="0.25">
      <c r="A39" s="17">
        <v>37712</v>
      </c>
      <c r="B39">
        <v>11.275</v>
      </c>
    </row>
    <row r="40" spans="1:2" x14ac:dyDescent="0.25">
      <c r="A40" s="17">
        <v>37803</v>
      </c>
      <c r="B40">
        <v>5.6749999999999998</v>
      </c>
    </row>
    <row r="41" spans="1:2" x14ac:dyDescent="0.25">
      <c r="A41" s="17">
        <v>37895</v>
      </c>
      <c r="B41">
        <v>-0.45</v>
      </c>
    </row>
    <row r="42" spans="1:2" x14ac:dyDescent="0.25">
      <c r="A42" s="17">
        <v>37987</v>
      </c>
      <c r="B42">
        <v>-9.0500000000000007</v>
      </c>
    </row>
    <row r="43" spans="1:2" x14ac:dyDescent="0.25">
      <c r="A43" s="17">
        <v>38078</v>
      </c>
      <c r="B43">
        <v>-15.324999999999999</v>
      </c>
    </row>
    <row r="44" spans="1:2" x14ac:dyDescent="0.25">
      <c r="A44" s="17">
        <v>38169</v>
      </c>
      <c r="B44">
        <v>-9.6</v>
      </c>
    </row>
    <row r="45" spans="1:2" x14ac:dyDescent="0.25">
      <c r="A45" s="17">
        <v>38261</v>
      </c>
      <c r="B45">
        <v>-13.725</v>
      </c>
    </row>
    <row r="46" spans="1:2" x14ac:dyDescent="0.25">
      <c r="A46" s="17">
        <v>38353</v>
      </c>
      <c r="B46">
        <v>-17</v>
      </c>
    </row>
    <row r="47" spans="1:2" x14ac:dyDescent="0.25">
      <c r="A47" s="17">
        <v>38443</v>
      </c>
      <c r="B47">
        <v>-18.125</v>
      </c>
    </row>
    <row r="48" spans="1:2" x14ac:dyDescent="0.25">
      <c r="A48" s="17">
        <v>38534</v>
      </c>
      <c r="B48">
        <v>-10.175000000000001</v>
      </c>
    </row>
    <row r="49" spans="1:2" x14ac:dyDescent="0.25">
      <c r="A49" s="17">
        <v>38626</v>
      </c>
      <c r="B49">
        <v>-5.75</v>
      </c>
    </row>
    <row r="50" spans="1:2" x14ac:dyDescent="0.25">
      <c r="A50" s="17">
        <v>38718</v>
      </c>
      <c r="B50">
        <v>-4</v>
      </c>
    </row>
    <row r="51" spans="1:2" x14ac:dyDescent="0.25">
      <c r="A51" s="17">
        <v>38808</v>
      </c>
      <c r="B51">
        <v>-6.7249999999999996</v>
      </c>
    </row>
    <row r="52" spans="1:2" x14ac:dyDescent="0.25">
      <c r="A52" s="17">
        <v>38899</v>
      </c>
      <c r="B52">
        <v>-2.3250000000000002</v>
      </c>
    </row>
    <row r="53" spans="1:2" x14ac:dyDescent="0.25">
      <c r="A53" s="17">
        <v>38991</v>
      </c>
      <c r="B53">
        <v>9.1</v>
      </c>
    </row>
    <row r="54" spans="1:2" x14ac:dyDescent="0.25">
      <c r="A54" s="17">
        <v>39083</v>
      </c>
      <c r="B54">
        <v>12</v>
      </c>
    </row>
    <row r="55" spans="1:2" x14ac:dyDescent="0.25">
      <c r="A55" s="17">
        <v>39173</v>
      </c>
      <c r="B55">
        <v>16.841666666666669</v>
      </c>
    </row>
    <row r="56" spans="1:2" x14ac:dyDescent="0.25">
      <c r="A56" s="17">
        <v>39264</v>
      </c>
      <c r="B56">
        <v>19.308333333333334</v>
      </c>
    </row>
    <row r="57" spans="1:2" x14ac:dyDescent="0.25">
      <c r="A57" s="17">
        <v>39356</v>
      </c>
      <c r="B57">
        <v>32.725000000000001</v>
      </c>
    </row>
    <row r="58" spans="1:2" x14ac:dyDescent="0.25">
      <c r="A58" s="17">
        <v>39448</v>
      </c>
      <c r="B58">
        <v>53.141666666666666</v>
      </c>
    </row>
    <row r="59" spans="1:2" x14ac:dyDescent="0.25">
      <c r="A59" s="17">
        <v>39539</v>
      </c>
      <c r="B59">
        <v>64.416666666666657</v>
      </c>
    </row>
    <row r="60" spans="1:2" x14ac:dyDescent="0.25">
      <c r="A60" s="17">
        <v>39630</v>
      </c>
      <c r="B60">
        <v>71.241666666666674</v>
      </c>
    </row>
    <row r="61" spans="1:2" x14ac:dyDescent="0.25">
      <c r="A61" s="17">
        <v>39722</v>
      </c>
      <c r="B61">
        <v>82.85</v>
      </c>
    </row>
    <row r="62" spans="1:2" x14ac:dyDescent="0.25">
      <c r="A62" s="17">
        <v>39814</v>
      </c>
      <c r="B62">
        <v>65.241666666666674</v>
      </c>
    </row>
    <row r="63" spans="1:2" x14ac:dyDescent="0.25">
      <c r="A63" s="17">
        <v>39904</v>
      </c>
      <c r="B63">
        <v>46.391666666666666</v>
      </c>
    </row>
    <row r="64" spans="1:2" x14ac:dyDescent="0.25">
      <c r="A64" s="17">
        <v>39995</v>
      </c>
      <c r="B64">
        <v>37.733333333333334</v>
      </c>
    </row>
    <row r="65" spans="1:2" x14ac:dyDescent="0.25">
      <c r="A65" s="17">
        <v>40087</v>
      </c>
      <c r="B65">
        <v>22.8125</v>
      </c>
    </row>
    <row r="66" spans="1:2" x14ac:dyDescent="0.25">
      <c r="A66" s="17">
        <v>40179</v>
      </c>
      <c r="B66">
        <v>11.7</v>
      </c>
    </row>
    <row r="67" spans="1:2" x14ac:dyDescent="0.25">
      <c r="A67" s="17">
        <v>40269</v>
      </c>
      <c r="B67">
        <v>2.1875</v>
      </c>
    </row>
    <row r="68" spans="1:2" x14ac:dyDescent="0.25">
      <c r="A68" s="17">
        <v>40360</v>
      </c>
      <c r="B68">
        <v>-3.2749999999999995</v>
      </c>
    </row>
    <row r="69" spans="1:2" x14ac:dyDescent="0.25">
      <c r="A69" s="17">
        <v>40452</v>
      </c>
      <c r="B69">
        <v>-1.1500000000000004</v>
      </c>
    </row>
    <row r="70" spans="1:2" x14ac:dyDescent="0.25">
      <c r="A70" s="17">
        <v>40544</v>
      </c>
      <c r="B70">
        <v>-1.2749999999999999</v>
      </c>
    </row>
    <row r="71" spans="1:2" x14ac:dyDescent="0.25">
      <c r="A71" s="17">
        <v>40634</v>
      </c>
      <c r="B71">
        <v>-7.6</v>
      </c>
    </row>
    <row r="72" spans="1:2" x14ac:dyDescent="0.25">
      <c r="A72" s="17">
        <v>40725</v>
      </c>
      <c r="B72">
        <v>-9.3625000000000007</v>
      </c>
    </row>
    <row r="73" spans="1:2" x14ac:dyDescent="0.25">
      <c r="A73" s="17">
        <v>40817</v>
      </c>
      <c r="B73">
        <v>-3.5250000000000004</v>
      </c>
    </row>
    <row r="74" spans="1:2" x14ac:dyDescent="0.25">
      <c r="A74" s="17">
        <v>40909</v>
      </c>
      <c r="B74">
        <v>1.2000000000000002</v>
      </c>
    </row>
    <row r="75" spans="1:2" x14ac:dyDescent="0.25">
      <c r="A75" s="17">
        <v>41000</v>
      </c>
      <c r="B75">
        <v>-3.95</v>
      </c>
    </row>
    <row r="76" spans="1:2" x14ac:dyDescent="0.25">
      <c r="A76" s="17">
        <v>41091</v>
      </c>
      <c r="B76">
        <v>-5.4083333333333332</v>
      </c>
    </row>
    <row r="77" spans="1:2" x14ac:dyDescent="0.25">
      <c r="A77" s="17">
        <v>41183</v>
      </c>
      <c r="B77">
        <v>-4.9333333333333336</v>
      </c>
    </row>
    <row r="78" spans="1:2" x14ac:dyDescent="0.25">
      <c r="A78" s="17">
        <v>41275</v>
      </c>
      <c r="B78">
        <v>-7.1833333333333336</v>
      </c>
    </row>
    <row r="79" spans="1:2" x14ac:dyDescent="0.25">
      <c r="A79" s="17">
        <v>41365</v>
      </c>
      <c r="B79">
        <v>-15.033333333333333</v>
      </c>
    </row>
    <row r="80" spans="1:2" x14ac:dyDescent="0.25">
      <c r="A80" s="17">
        <v>41456</v>
      </c>
      <c r="B80">
        <v>-10.883333333333333</v>
      </c>
    </row>
    <row r="81" spans="1:2" x14ac:dyDescent="0.25">
      <c r="A81" s="17">
        <v>41548</v>
      </c>
      <c r="B81">
        <v>-7.395833333333333</v>
      </c>
    </row>
    <row r="82" spans="1:2" x14ac:dyDescent="0.25">
      <c r="A82" s="17">
        <v>41640</v>
      </c>
      <c r="B82">
        <v>-3.7666666666666662</v>
      </c>
    </row>
    <row r="83" spans="1:2" x14ac:dyDescent="0.25">
      <c r="A83" s="17">
        <v>41730</v>
      </c>
      <c r="B83">
        <v>-0.33333333333333304</v>
      </c>
    </row>
    <row r="84" spans="1:2" x14ac:dyDescent="0.25">
      <c r="A84" s="17">
        <v>41821</v>
      </c>
      <c r="B84">
        <v>-8.1083333333333343</v>
      </c>
    </row>
    <row r="85" spans="1:2" x14ac:dyDescent="0.25">
      <c r="A85" s="17">
        <v>41913</v>
      </c>
      <c r="B85">
        <v>-7.4166666666666661</v>
      </c>
    </row>
    <row r="86" spans="1:2" x14ac:dyDescent="0.25">
      <c r="A86" s="17">
        <v>42005</v>
      </c>
      <c r="B86">
        <v>-4.2476190476190476</v>
      </c>
    </row>
    <row r="87" spans="1:2" x14ac:dyDescent="0.25">
      <c r="A87" s="17">
        <v>42095</v>
      </c>
      <c r="B87">
        <v>-3.3142857142857145</v>
      </c>
    </row>
    <row r="88" spans="1:2" x14ac:dyDescent="0.25">
      <c r="A88" s="17">
        <v>42186</v>
      </c>
      <c r="B88">
        <v>-6.7</v>
      </c>
    </row>
    <row r="89" spans="1:2" x14ac:dyDescent="0.25">
      <c r="A89" s="17">
        <v>42278</v>
      </c>
      <c r="B89">
        <v>3.35952380952381</v>
      </c>
    </row>
    <row r="90" spans="1:2" x14ac:dyDescent="0.25">
      <c r="A90" s="17">
        <v>42370</v>
      </c>
      <c r="B90">
        <v>5.4297619047619046</v>
      </c>
    </row>
    <row r="91" spans="1:2" x14ac:dyDescent="0.25">
      <c r="A91" s="17">
        <v>42461</v>
      </c>
      <c r="B91">
        <v>8.9749999999999996</v>
      </c>
    </row>
    <row r="92" spans="1:2" x14ac:dyDescent="0.25">
      <c r="A92" s="17">
        <v>42552</v>
      </c>
      <c r="B92">
        <v>11.483333333333333</v>
      </c>
    </row>
    <row r="93" spans="1:2" x14ac:dyDescent="0.25">
      <c r="A93" s="17">
        <v>42644</v>
      </c>
      <c r="B93">
        <v>6.4380952380952383</v>
      </c>
    </row>
    <row r="94" spans="1:2" x14ac:dyDescent="0.25">
      <c r="A94" s="17">
        <v>42736</v>
      </c>
      <c r="B94">
        <v>5.8666666666666671</v>
      </c>
    </row>
    <row r="95" spans="1:2" x14ac:dyDescent="0.25">
      <c r="A95" s="17">
        <v>42826</v>
      </c>
      <c r="B95">
        <v>4.1392857142857142</v>
      </c>
    </row>
    <row r="96" spans="1:2" x14ac:dyDescent="0.25">
      <c r="A96" s="17">
        <v>42917</v>
      </c>
      <c r="B96">
        <v>0.20000000000000018</v>
      </c>
    </row>
    <row r="97" spans="1:2" x14ac:dyDescent="0.25">
      <c r="A97" s="17">
        <v>43009</v>
      </c>
      <c r="B97">
        <v>-1.9809523809523812</v>
      </c>
    </row>
    <row r="98" spans="1:2" x14ac:dyDescent="0.25">
      <c r="A98" s="17">
        <v>43101</v>
      </c>
      <c r="B98">
        <v>-0.79166666666666707</v>
      </c>
    </row>
    <row r="99" spans="1:2" x14ac:dyDescent="0.25">
      <c r="A99" s="17">
        <v>43191</v>
      </c>
      <c r="B99">
        <v>-4.0999999999999996</v>
      </c>
    </row>
    <row r="100" spans="1:2" x14ac:dyDescent="0.25">
      <c r="A100" s="17">
        <v>43282</v>
      </c>
      <c r="B100">
        <v>-6.5583333333333336</v>
      </c>
    </row>
    <row r="101" spans="1:2" x14ac:dyDescent="0.25">
      <c r="A101" s="17">
        <v>43374</v>
      </c>
      <c r="B101">
        <v>-5.8416666666666668</v>
      </c>
    </row>
    <row r="102" spans="1:2" x14ac:dyDescent="0.25">
      <c r="A102" s="17">
        <v>43466</v>
      </c>
      <c r="B102">
        <v>4.7125000000000004</v>
      </c>
    </row>
    <row r="103" spans="1:2" x14ac:dyDescent="0.25">
      <c r="A103" s="17">
        <v>43556</v>
      </c>
      <c r="B103">
        <v>0.7488095238095237</v>
      </c>
    </row>
    <row r="104" spans="1:2" x14ac:dyDescent="0.25">
      <c r="A104" s="17">
        <v>43647</v>
      </c>
      <c r="B104">
        <v>-1.3309523809523802</v>
      </c>
    </row>
    <row r="105" spans="1:2" x14ac:dyDescent="0.25">
      <c r="A105" s="17">
        <v>43739</v>
      </c>
      <c r="B105">
        <v>6.7</v>
      </c>
    </row>
    <row r="106" spans="1:2" x14ac:dyDescent="0.25">
      <c r="A106" s="17">
        <v>43831</v>
      </c>
      <c r="B106">
        <v>-3.0952380952380953E-2</v>
      </c>
    </row>
    <row r="107" spans="1:2" x14ac:dyDescent="0.25">
      <c r="A107" s="17">
        <v>43922</v>
      </c>
      <c r="B107">
        <v>35.61785714285714</v>
      </c>
    </row>
    <row r="108" spans="1:2" x14ac:dyDescent="0.25">
      <c r="A108" s="17">
        <v>44013</v>
      </c>
      <c r="B108">
        <v>68.608333333333334</v>
      </c>
    </row>
    <row r="109" spans="1:2" x14ac:dyDescent="0.25">
      <c r="A109" s="17">
        <v>44105</v>
      </c>
      <c r="B109">
        <v>34.885714285714286</v>
      </c>
    </row>
    <row r="110" spans="1:2" x14ac:dyDescent="0.25">
      <c r="A110" s="17">
        <v>44197</v>
      </c>
      <c r="B110">
        <v>11.091666666666667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0"/>
  <sheetViews>
    <sheetView workbookViewId="0">
      <pane xSplit="1" ySplit="1" topLeftCell="I115" activePane="bottomRight" state="frozen"/>
      <selection pane="topRight" activeCell="B1" sqref="B1"/>
      <selection pane="bottomLeft" activeCell="A2" sqref="A2"/>
      <selection pane="bottomRight" activeCell="K134" sqref="K134"/>
    </sheetView>
  </sheetViews>
  <sheetFormatPr defaultColWidth="8.85546875" defaultRowHeight="15" x14ac:dyDescent="0.25"/>
  <cols>
    <col min="1" max="1" width="7.140625" style="4" customWidth="1"/>
    <col min="2" max="8" width="5.28515625" style="4" hidden="1" customWidth="1"/>
    <col min="9" max="9" width="5.28515625" style="6" customWidth="1"/>
    <col min="10" max="10" width="5.28515625" style="4" customWidth="1"/>
    <col min="11" max="11" width="6.140625" style="6" customWidth="1"/>
    <col min="12" max="14" width="5.28515625" style="4" customWidth="1"/>
    <col min="15" max="15" width="5.28515625" style="8" customWidth="1"/>
    <col min="16" max="28" width="5.28515625" style="4" customWidth="1"/>
    <col min="29" max="16384" width="8.85546875" style="4"/>
  </cols>
  <sheetData>
    <row r="1" spans="1:22" s="1" customFormat="1" x14ac:dyDescent="0.25"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3" t="s">
        <v>0</v>
      </c>
      <c r="K1" s="3" t="s">
        <v>108</v>
      </c>
      <c r="L1" s="1" t="s">
        <v>109</v>
      </c>
      <c r="M1" s="1" t="s">
        <v>110</v>
      </c>
      <c r="N1" s="1">
        <v>7</v>
      </c>
      <c r="O1" s="1" t="s">
        <v>111</v>
      </c>
      <c r="P1" s="1" t="s">
        <v>112</v>
      </c>
      <c r="Q1" s="1" t="s">
        <v>113</v>
      </c>
      <c r="R1" s="1" t="s">
        <v>114</v>
      </c>
    </row>
    <row r="2" spans="1:22" x14ac:dyDescent="0.25">
      <c r="A2" s="4" t="s">
        <v>1</v>
      </c>
      <c r="B2" s="4">
        <v>-8.8699999999999992</v>
      </c>
      <c r="C2" s="5"/>
      <c r="D2" s="5"/>
      <c r="E2" s="5"/>
      <c r="I2" s="6">
        <f t="shared" ref="I2:I33" si="0">B2</f>
        <v>-8.8699999999999992</v>
      </c>
      <c r="N2" s="7"/>
      <c r="Q2" s="8"/>
      <c r="R2" s="8"/>
    </row>
    <row r="3" spans="1:22" x14ac:dyDescent="0.25">
      <c r="A3" s="4" t="s">
        <v>2</v>
      </c>
      <c r="B3" s="4">
        <v>-8.8324999999999996</v>
      </c>
      <c r="C3" s="5"/>
      <c r="D3" s="5"/>
      <c r="E3" s="5"/>
      <c r="I3" s="6">
        <f t="shared" si="0"/>
        <v>-8.8324999999999996</v>
      </c>
      <c r="Q3" s="8"/>
      <c r="R3" s="8"/>
      <c r="S3" s="8"/>
      <c r="V3" s="8"/>
    </row>
    <row r="4" spans="1:22" x14ac:dyDescent="0.25">
      <c r="A4" s="4" t="s">
        <v>3</v>
      </c>
      <c r="B4" s="4">
        <v>-5.6375000000000002</v>
      </c>
      <c r="C4" s="5"/>
      <c r="D4" s="5"/>
      <c r="E4" s="5"/>
      <c r="I4" s="6">
        <f t="shared" si="0"/>
        <v>-5.6375000000000002</v>
      </c>
      <c r="Q4" s="8"/>
      <c r="R4" s="8"/>
      <c r="V4" s="8"/>
    </row>
    <row r="5" spans="1:22" x14ac:dyDescent="0.25">
      <c r="A5" s="4" t="s">
        <v>4</v>
      </c>
      <c r="B5" s="4">
        <v>-10.862500000000001</v>
      </c>
      <c r="C5" s="5"/>
      <c r="D5" s="5"/>
      <c r="E5" s="5"/>
      <c r="I5" s="6">
        <f t="shared" si="0"/>
        <v>-10.862500000000001</v>
      </c>
      <c r="Q5" s="8"/>
      <c r="R5" s="8"/>
      <c r="V5" s="8"/>
    </row>
    <row r="6" spans="1:22" x14ac:dyDescent="0.25">
      <c r="A6" s="4" t="s">
        <v>5</v>
      </c>
      <c r="B6" s="4">
        <v>-3.375</v>
      </c>
      <c r="C6" s="5"/>
      <c r="D6" s="5"/>
      <c r="E6" s="5"/>
      <c r="I6" s="6">
        <f t="shared" si="0"/>
        <v>-3.375</v>
      </c>
      <c r="Q6" s="8"/>
      <c r="R6" s="8"/>
      <c r="V6" s="8"/>
    </row>
    <row r="7" spans="1:22" x14ac:dyDescent="0.25">
      <c r="A7" s="4" t="s">
        <v>6</v>
      </c>
      <c r="B7" s="4">
        <v>-4.6825000000000001</v>
      </c>
      <c r="C7" s="5"/>
      <c r="D7" s="5"/>
      <c r="E7" s="5"/>
      <c r="I7" s="6">
        <f t="shared" si="0"/>
        <v>-4.6825000000000001</v>
      </c>
      <c r="Q7" s="8"/>
      <c r="R7" s="8"/>
      <c r="V7" s="8"/>
    </row>
    <row r="8" spans="1:22" x14ac:dyDescent="0.25">
      <c r="A8" s="4" t="s">
        <v>7</v>
      </c>
      <c r="B8" s="4">
        <v>-1.2175</v>
      </c>
      <c r="C8" s="5"/>
      <c r="D8" s="5"/>
      <c r="E8" s="5"/>
      <c r="I8" s="6">
        <f t="shared" si="0"/>
        <v>-1.2175</v>
      </c>
      <c r="Q8" s="8"/>
      <c r="R8" s="8"/>
      <c r="V8" s="8"/>
    </row>
    <row r="9" spans="1:22" x14ac:dyDescent="0.25">
      <c r="A9" s="4" t="s">
        <v>8</v>
      </c>
      <c r="B9" s="4">
        <v>1.1325000000000001</v>
      </c>
      <c r="C9" s="5"/>
      <c r="D9" s="5"/>
      <c r="E9" s="5"/>
      <c r="I9" s="6">
        <f t="shared" si="0"/>
        <v>1.1325000000000001</v>
      </c>
      <c r="Q9" s="8"/>
      <c r="R9" s="8"/>
      <c r="V9" s="8"/>
    </row>
    <row r="10" spans="1:22" x14ac:dyDescent="0.25">
      <c r="A10" s="4" t="s">
        <v>9</v>
      </c>
      <c r="B10" s="4">
        <v>5.9450000000000003</v>
      </c>
      <c r="C10" s="5"/>
      <c r="D10" s="5"/>
      <c r="E10" s="5"/>
      <c r="I10" s="6">
        <f t="shared" si="0"/>
        <v>5.9450000000000003</v>
      </c>
      <c r="Q10" s="8"/>
      <c r="R10" s="8"/>
      <c r="V10" s="8"/>
    </row>
    <row r="11" spans="1:22" x14ac:dyDescent="0.25">
      <c r="A11" s="4" t="s">
        <v>10</v>
      </c>
      <c r="B11" s="4">
        <v>2.4500000000000002</v>
      </c>
      <c r="C11" s="5"/>
      <c r="D11" s="5"/>
      <c r="E11" s="5"/>
      <c r="I11" s="6">
        <f t="shared" si="0"/>
        <v>2.4500000000000002</v>
      </c>
      <c r="Q11" s="8"/>
      <c r="R11" s="8"/>
      <c r="V11" s="8"/>
    </row>
    <row r="12" spans="1:22" x14ac:dyDescent="0.25">
      <c r="A12" s="4" t="s">
        <v>11</v>
      </c>
      <c r="B12" s="4">
        <v>1.0249999999999999</v>
      </c>
      <c r="C12" s="5"/>
      <c r="D12" s="5"/>
      <c r="E12" s="5"/>
      <c r="I12" s="6">
        <f t="shared" si="0"/>
        <v>1.0249999999999999</v>
      </c>
      <c r="Q12" s="8"/>
      <c r="R12" s="8"/>
      <c r="V12" s="8"/>
    </row>
    <row r="13" spans="1:22" x14ac:dyDescent="0.25">
      <c r="A13" s="4" t="s">
        <v>12</v>
      </c>
      <c r="B13" s="4">
        <v>-4.45</v>
      </c>
      <c r="C13" s="5"/>
      <c r="D13" s="5"/>
      <c r="E13" s="5"/>
      <c r="I13" s="6">
        <f t="shared" si="0"/>
        <v>-4.45</v>
      </c>
      <c r="Q13" s="8"/>
      <c r="R13" s="8"/>
      <c r="V13" s="8"/>
    </row>
    <row r="14" spans="1:22" x14ac:dyDescent="0.25">
      <c r="A14" s="4" t="s">
        <v>13</v>
      </c>
      <c r="B14" s="4">
        <v>-2.1875</v>
      </c>
      <c r="C14" s="5"/>
      <c r="D14" s="5"/>
      <c r="E14" s="5"/>
      <c r="I14" s="6">
        <f t="shared" si="0"/>
        <v>-2.1875</v>
      </c>
      <c r="Q14" s="8"/>
      <c r="R14" s="8"/>
      <c r="V14" s="8"/>
    </row>
    <row r="15" spans="1:22" x14ac:dyDescent="0.25">
      <c r="A15" s="4" t="s">
        <v>14</v>
      </c>
      <c r="B15" s="4">
        <v>-4.3624999999999998</v>
      </c>
      <c r="C15" s="5"/>
      <c r="D15" s="5"/>
      <c r="E15" s="5"/>
      <c r="I15" s="6">
        <f t="shared" si="0"/>
        <v>-4.3624999999999998</v>
      </c>
      <c r="Q15" s="8"/>
      <c r="R15" s="8"/>
      <c r="V15" s="8"/>
    </row>
    <row r="16" spans="1:22" x14ac:dyDescent="0.25">
      <c r="A16" s="4" t="s">
        <v>15</v>
      </c>
      <c r="B16" s="4">
        <v>-5.25</v>
      </c>
      <c r="C16" s="5"/>
      <c r="D16" s="5"/>
      <c r="E16" s="5"/>
      <c r="I16" s="6">
        <f t="shared" si="0"/>
        <v>-5.25</v>
      </c>
      <c r="Q16" s="8"/>
      <c r="R16" s="8"/>
      <c r="V16" s="8"/>
    </row>
    <row r="17" spans="1:22" x14ac:dyDescent="0.25">
      <c r="A17" s="4" t="s">
        <v>16</v>
      </c>
      <c r="B17" s="4">
        <v>-4.3499999999999996</v>
      </c>
      <c r="C17" s="5"/>
      <c r="D17" s="5"/>
      <c r="E17" s="5"/>
      <c r="I17" s="6">
        <f t="shared" si="0"/>
        <v>-4.3499999999999996</v>
      </c>
      <c r="Q17" s="8"/>
      <c r="R17" s="8"/>
      <c r="V17" s="8"/>
    </row>
    <row r="18" spans="1:22" x14ac:dyDescent="0.25">
      <c r="A18" s="4" t="s">
        <v>17</v>
      </c>
      <c r="B18" s="4">
        <v>-0.875</v>
      </c>
      <c r="C18" s="5"/>
      <c r="D18" s="5"/>
      <c r="E18" s="5"/>
      <c r="I18" s="6">
        <f t="shared" si="0"/>
        <v>-0.875</v>
      </c>
      <c r="Q18" s="8"/>
      <c r="R18" s="8"/>
      <c r="V18" s="8"/>
    </row>
    <row r="19" spans="1:22" x14ac:dyDescent="0.25">
      <c r="A19" s="4" t="s">
        <v>18</v>
      </c>
      <c r="B19" s="4">
        <v>-5.4749999999999996</v>
      </c>
      <c r="C19" s="5"/>
      <c r="D19" s="5"/>
      <c r="E19" s="5"/>
      <c r="I19" s="6">
        <f t="shared" si="0"/>
        <v>-5.4749999999999996</v>
      </c>
      <c r="Q19" s="8"/>
      <c r="R19" s="8"/>
      <c r="V19" s="8"/>
    </row>
    <row r="20" spans="1:22" x14ac:dyDescent="0.25">
      <c r="A20" s="4" t="s">
        <v>19</v>
      </c>
      <c r="B20" s="4">
        <v>-1.3</v>
      </c>
      <c r="C20" s="5"/>
      <c r="D20" s="5"/>
      <c r="E20" s="5"/>
      <c r="I20" s="6">
        <f t="shared" si="0"/>
        <v>-1.3</v>
      </c>
      <c r="Q20" s="8"/>
      <c r="R20" s="8"/>
      <c r="V20" s="8"/>
    </row>
    <row r="21" spans="1:22" x14ac:dyDescent="0.25">
      <c r="A21" s="4" t="s">
        <v>20</v>
      </c>
      <c r="B21" s="4">
        <v>23.925000000000001</v>
      </c>
      <c r="C21" s="5"/>
      <c r="D21" s="5"/>
      <c r="E21" s="5"/>
      <c r="I21" s="6">
        <f t="shared" si="0"/>
        <v>23.925000000000001</v>
      </c>
      <c r="Q21" s="8"/>
      <c r="R21" s="8"/>
      <c r="V21" s="8"/>
    </row>
    <row r="22" spans="1:22" x14ac:dyDescent="0.25">
      <c r="A22" s="4" t="s">
        <v>21</v>
      </c>
      <c r="B22" s="4">
        <v>6.9749999999999996</v>
      </c>
      <c r="C22" s="5"/>
      <c r="D22" s="5"/>
      <c r="E22" s="5"/>
      <c r="I22" s="6">
        <f t="shared" si="0"/>
        <v>6.9749999999999996</v>
      </c>
      <c r="Q22" s="8"/>
      <c r="R22" s="8"/>
      <c r="V22" s="8"/>
    </row>
    <row r="23" spans="1:22" x14ac:dyDescent="0.25">
      <c r="A23" s="4" t="s">
        <v>22</v>
      </c>
      <c r="B23" s="4">
        <v>5.85</v>
      </c>
      <c r="C23" s="5"/>
      <c r="D23" s="5"/>
      <c r="E23" s="5"/>
      <c r="I23" s="6">
        <f t="shared" si="0"/>
        <v>5.85</v>
      </c>
      <c r="Q23" s="8"/>
      <c r="R23" s="8"/>
      <c r="V23" s="8"/>
    </row>
    <row r="24" spans="1:22" x14ac:dyDescent="0.25">
      <c r="A24" s="4" t="s">
        <v>23</v>
      </c>
      <c r="B24" s="4">
        <v>3.5750000000000002</v>
      </c>
      <c r="C24" s="5"/>
      <c r="D24" s="5"/>
      <c r="E24" s="5"/>
      <c r="I24" s="6">
        <f t="shared" si="0"/>
        <v>3.5750000000000002</v>
      </c>
      <c r="Q24" s="8"/>
      <c r="R24" s="8"/>
      <c r="V24" s="8"/>
    </row>
    <row r="25" spans="1:22" x14ac:dyDescent="0.25">
      <c r="A25" s="4" t="s">
        <v>24</v>
      </c>
      <c r="B25" s="4">
        <v>4.5250000000000004</v>
      </c>
      <c r="C25" s="5"/>
      <c r="D25" s="5"/>
      <c r="E25" s="5"/>
      <c r="I25" s="6">
        <f t="shared" si="0"/>
        <v>4.5250000000000004</v>
      </c>
      <c r="Q25" s="8"/>
      <c r="R25" s="8"/>
      <c r="V25" s="8"/>
    </row>
    <row r="26" spans="1:22" x14ac:dyDescent="0.25">
      <c r="A26" s="4" t="s">
        <v>25</v>
      </c>
      <c r="B26" s="4">
        <v>7.3250000000000002</v>
      </c>
      <c r="C26" s="5"/>
      <c r="D26" s="5"/>
      <c r="E26" s="5"/>
      <c r="I26" s="6">
        <f t="shared" si="0"/>
        <v>7.3250000000000002</v>
      </c>
      <c r="Q26" s="8"/>
      <c r="R26" s="8"/>
      <c r="V26" s="8"/>
    </row>
    <row r="27" spans="1:22" x14ac:dyDescent="0.25">
      <c r="A27" s="4" t="s">
        <v>26</v>
      </c>
      <c r="B27" s="4">
        <v>15.45</v>
      </c>
      <c r="C27" s="5"/>
      <c r="D27" s="5"/>
      <c r="E27" s="5"/>
      <c r="I27" s="6">
        <f t="shared" si="0"/>
        <v>15.45</v>
      </c>
      <c r="Q27" s="8"/>
      <c r="R27" s="8"/>
      <c r="V27" s="8"/>
    </row>
    <row r="28" spans="1:22" x14ac:dyDescent="0.25">
      <c r="A28" s="4" t="s">
        <v>27</v>
      </c>
      <c r="B28" s="4">
        <v>22.4</v>
      </c>
      <c r="C28" s="5"/>
      <c r="D28" s="5"/>
      <c r="E28" s="5"/>
      <c r="I28" s="6">
        <f t="shared" si="0"/>
        <v>22.4</v>
      </c>
      <c r="Q28" s="8"/>
      <c r="R28" s="8"/>
      <c r="V28" s="8"/>
    </row>
    <row r="29" spans="1:22" x14ac:dyDescent="0.25">
      <c r="A29" s="4" t="s">
        <v>28</v>
      </c>
      <c r="B29" s="4">
        <v>24.35</v>
      </c>
      <c r="C29" s="5"/>
      <c r="D29" s="5"/>
      <c r="E29" s="5"/>
      <c r="I29" s="6">
        <f t="shared" si="0"/>
        <v>24.35</v>
      </c>
      <c r="Q29" s="8"/>
      <c r="R29" s="8"/>
      <c r="V29" s="8"/>
    </row>
    <row r="30" spans="1:22" x14ac:dyDescent="0.25">
      <c r="A30" s="4" t="s">
        <v>29</v>
      </c>
      <c r="B30" s="4">
        <v>37.424999999999997</v>
      </c>
      <c r="C30" s="5"/>
      <c r="D30" s="5"/>
      <c r="E30" s="5"/>
      <c r="I30" s="6">
        <f t="shared" si="0"/>
        <v>37.424999999999997</v>
      </c>
      <c r="Q30" s="8"/>
      <c r="R30" s="8"/>
      <c r="V30" s="8"/>
    </row>
    <row r="31" spans="1:22" x14ac:dyDescent="0.25">
      <c r="A31" s="4" t="s">
        <v>30</v>
      </c>
      <c r="B31" s="4">
        <v>33.225000000000001</v>
      </c>
      <c r="C31" s="5"/>
      <c r="D31" s="5"/>
      <c r="E31" s="5"/>
      <c r="I31" s="6">
        <f t="shared" si="0"/>
        <v>33.225000000000001</v>
      </c>
      <c r="Q31" s="8"/>
      <c r="R31" s="8"/>
      <c r="V31" s="8"/>
    </row>
    <row r="32" spans="1:22" x14ac:dyDescent="0.25">
      <c r="A32" s="4" t="s">
        <v>31</v>
      </c>
      <c r="B32" s="4">
        <v>29.6</v>
      </c>
      <c r="C32" s="5"/>
      <c r="D32" s="5"/>
      <c r="E32" s="5"/>
      <c r="I32" s="6">
        <f t="shared" si="0"/>
        <v>29.6</v>
      </c>
      <c r="Q32" s="8"/>
      <c r="R32" s="8"/>
      <c r="V32" s="8"/>
    </row>
    <row r="33" spans="1:22" x14ac:dyDescent="0.25">
      <c r="A33" s="4" t="s">
        <v>32</v>
      </c>
      <c r="B33" s="4">
        <v>34.950000000000003</v>
      </c>
      <c r="C33" s="5"/>
      <c r="D33" s="5"/>
      <c r="E33" s="5"/>
      <c r="I33" s="6">
        <f t="shared" si="0"/>
        <v>34.950000000000003</v>
      </c>
      <c r="Q33" s="8"/>
      <c r="R33" s="8"/>
      <c r="V33" s="8"/>
    </row>
    <row r="34" spans="1:22" x14ac:dyDescent="0.25">
      <c r="A34" s="4" t="s">
        <v>33</v>
      </c>
      <c r="B34" s="4">
        <v>33.85</v>
      </c>
      <c r="C34" s="5"/>
      <c r="D34" s="5"/>
      <c r="E34" s="5"/>
      <c r="I34" s="6">
        <f t="shared" ref="I34:I54" si="1">B34</f>
        <v>33.85</v>
      </c>
      <c r="Q34" s="8"/>
      <c r="R34" s="8"/>
      <c r="V34" s="8"/>
    </row>
    <row r="35" spans="1:22" x14ac:dyDescent="0.25">
      <c r="A35" s="4" t="s">
        <v>34</v>
      </c>
      <c r="B35" s="4">
        <v>18.074999999999999</v>
      </c>
      <c r="C35" s="5"/>
      <c r="D35" s="5"/>
      <c r="E35" s="5"/>
      <c r="I35" s="6">
        <f t="shared" si="1"/>
        <v>18.074999999999999</v>
      </c>
      <c r="Q35" s="8"/>
      <c r="R35" s="8"/>
      <c r="V35" s="8"/>
    </row>
    <row r="36" spans="1:22" x14ac:dyDescent="0.25">
      <c r="A36" s="4" t="s">
        <v>35</v>
      </c>
      <c r="B36" s="4">
        <v>14.074999999999999</v>
      </c>
      <c r="C36" s="5"/>
      <c r="D36" s="5"/>
      <c r="E36" s="5"/>
      <c r="I36" s="6">
        <f t="shared" si="1"/>
        <v>14.074999999999999</v>
      </c>
      <c r="Q36" s="8"/>
      <c r="R36" s="8"/>
      <c r="V36" s="8"/>
    </row>
    <row r="37" spans="1:22" x14ac:dyDescent="0.25">
      <c r="A37" s="4" t="s">
        <v>36</v>
      </c>
      <c r="B37" s="4">
        <v>17.600000000000001</v>
      </c>
      <c r="C37" s="5"/>
      <c r="D37" s="5"/>
      <c r="E37" s="5"/>
      <c r="I37" s="6">
        <f t="shared" si="1"/>
        <v>17.600000000000001</v>
      </c>
      <c r="Q37" s="8"/>
      <c r="R37" s="8"/>
      <c r="V37" s="8"/>
    </row>
    <row r="38" spans="1:22" x14ac:dyDescent="0.25">
      <c r="A38" s="4" t="s">
        <v>37</v>
      </c>
      <c r="B38" s="4">
        <v>15.125</v>
      </c>
      <c r="C38" s="5"/>
      <c r="D38" s="5"/>
      <c r="E38" s="5"/>
      <c r="I38" s="6">
        <f t="shared" si="1"/>
        <v>15.125</v>
      </c>
      <c r="Q38" s="8"/>
      <c r="R38" s="8"/>
      <c r="V38" s="8"/>
    </row>
    <row r="39" spans="1:22" x14ac:dyDescent="0.25">
      <c r="A39" s="4" t="s">
        <v>38</v>
      </c>
      <c r="B39" s="4">
        <v>11.275</v>
      </c>
      <c r="C39" s="5"/>
      <c r="D39" s="5"/>
      <c r="E39" s="5"/>
      <c r="I39" s="6">
        <f t="shared" si="1"/>
        <v>11.275</v>
      </c>
      <c r="Q39" s="8"/>
      <c r="R39" s="8"/>
      <c r="V39" s="8"/>
    </row>
    <row r="40" spans="1:22" x14ac:dyDescent="0.25">
      <c r="A40" s="4" t="s">
        <v>39</v>
      </c>
      <c r="B40" s="4">
        <v>5.6749999999999998</v>
      </c>
      <c r="C40" s="5"/>
      <c r="D40" s="5"/>
      <c r="E40" s="5"/>
      <c r="I40" s="6">
        <f t="shared" si="1"/>
        <v>5.6749999999999998</v>
      </c>
      <c r="Q40" s="8"/>
      <c r="R40" s="8"/>
      <c r="V40" s="8"/>
    </row>
    <row r="41" spans="1:22" x14ac:dyDescent="0.25">
      <c r="A41" s="4" t="s">
        <v>40</v>
      </c>
      <c r="B41" s="4">
        <v>-0.45</v>
      </c>
      <c r="C41" s="5"/>
      <c r="D41" s="5"/>
      <c r="E41" s="5"/>
      <c r="I41" s="6">
        <f t="shared" si="1"/>
        <v>-0.45</v>
      </c>
      <c r="Q41" s="8"/>
      <c r="R41" s="8"/>
      <c r="V41" s="8"/>
    </row>
    <row r="42" spans="1:22" x14ac:dyDescent="0.25">
      <c r="A42" s="4" t="s">
        <v>41</v>
      </c>
      <c r="B42" s="4">
        <v>-9.0500000000000007</v>
      </c>
      <c r="C42" s="5"/>
      <c r="D42" s="5"/>
      <c r="E42" s="5"/>
      <c r="I42" s="6">
        <f t="shared" si="1"/>
        <v>-9.0500000000000007</v>
      </c>
      <c r="Q42" s="8"/>
      <c r="R42" s="8"/>
      <c r="V42" s="8"/>
    </row>
    <row r="43" spans="1:22" x14ac:dyDescent="0.25">
      <c r="A43" s="4" t="s">
        <v>42</v>
      </c>
      <c r="B43" s="4">
        <v>-15.324999999999999</v>
      </c>
      <c r="C43" s="5"/>
      <c r="D43" s="5"/>
      <c r="E43" s="5"/>
      <c r="I43" s="6">
        <f t="shared" si="1"/>
        <v>-15.324999999999999</v>
      </c>
      <c r="Q43" s="8"/>
      <c r="R43" s="8"/>
      <c r="V43" s="8"/>
    </row>
    <row r="44" spans="1:22" x14ac:dyDescent="0.25">
      <c r="A44" s="4" t="s">
        <v>43</v>
      </c>
      <c r="B44" s="4">
        <v>-9.6</v>
      </c>
      <c r="C44" s="5"/>
      <c r="D44" s="5"/>
      <c r="E44" s="5"/>
      <c r="I44" s="6">
        <f t="shared" si="1"/>
        <v>-9.6</v>
      </c>
      <c r="Q44" s="8"/>
      <c r="R44" s="8"/>
      <c r="V44" s="8"/>
    </row>
    <row r="45" spans="1:22" x14ac:dyDescent="0.25">
      <c r="A45" s="4" t="s">
        <v>44</v>
      </c>
      <c r="B45" s="4">
        <v>-13.725</v>
      </c>
      <c r="C45" s="5"/>
      <c r="D45" s="5"/>
      <c r="E45" s="5"/>
      <c r="I45" s="6">
        <f t="shared" si="1"/>
        <v>-13.725</v>
      </c>
      <c r="Q45" s="8"/>
      <c r="R45" s="8"/>
      <c r="V45" s="8"/>
    </row>
    <row r="46" spans="1:22" x14ac:dyDescent="0.25">
      <c r="A46" s="4" t="s">
        <v>45</v>
      </c>
      <c r="B46" s="4">
        <v>-17</v>
      </c>
      <c r="C46" s="5"/>
      <c r="D46" s="5"/>
      <c r="E46" s="5"/>
      <c r="I46" s="6">
        <f t="shared" si="1"/>
        <v>-17</v>
      </c>
      <c r="Q46" s="8"/>
      <c r="R46" s="8"/>
      <c r="V46" s="8"/>
    </row>
    <row r="47" spans="1:22" x14ac:dyDescent="0.25">
      <c r="A47" s="4" t="s">
        <v>46</v>
      </c>
      <c r="B47" s="4">
        <v>-18.125</v>
      </c>
      <c r="C47" s="5"/>
      <c r="D47" s="5"/>
      <c r="E47" s="5"/>
      <c r="I47" s="6">
        <f t="shared" si="1"/>
        <v>-18.125</v>
      </c>
      <c r="Q47" s="8"/>
      <c r="R47" s="8"/>
      <c r="V47" s="8"/>
    </row>
    <row r="48" spans="1:22" x14ac:dyDescent="0.25">
      <c r="A48" s="4" t="s">
        <v>47</v>
      </c>
      <c r="B48" s="4">
        <v>-10.175000000000001</v>
      </c>
      <c r="C48" s="5"/>
      <c r="D48" s="5"/>
      <c r="E48" s="5"/>
      <c r="I48" s="6">
        <f t="shared" si="1"/>
        <v>-10.175000000000001</v>
      </c>
      <c r="Q48" s="8"/>
      <c r="R48" s="8"/>
      <c r="V48" s="8"/>
    </row>
    <row r="49" spans="1:22" x14ac:dyDescent="0.25">
      <c r="A49" s="4" t="s">
        <v>48</v>
      </c>
      <c r="B49" s="4">
        <v>-5.75</v>
      </c>
      <c r="C49" s="5"/>
      <c r="D49" s="5"/>
      <c r="E49" s="5"/>
      <c r="I49" s="6">
        <f t="shared" si="1"/>
        <v>-5.75</v>
      </c>
      <c r="Q49" s="8"/>
      <c r="R49" s="8"/>
      <c r="V49" s="8"/>
    </row>
    <row r="50" spans="1:22" x14ac:dyDescent="0.25">
      <c r="A50" s="4" t="s">
        <v>49</v>
      </c>
      <c r="B50" s="4">
        <v>-4</v>
      </c>
      <c r="C50" s="5"/>
      <c r="D50" s="5"/>
      <c r="E50" s="5"/>
      <c r="I50" s="6">
        <f t="shared" si="1"/>
        <v>-4</v>
      </c>
      <c r="Q50" s="8"/>
      <c r="R50" s="8"/>
      <c r="V50" s="8"/>
    </row>
    <row r="51" spans="1:22" x14ac:dyDescent="0.25">
      <c r="A51" s="4" t="s">
        <v>50</v>
      </c>
      <c r="B51" s="4">
        <v>-6.7249999999999996</v>
      </c>
      <c r="C51" s="5"/>
      <c r="D51" s="5"/>
      <c r="E51" s="5"/>
      <c r="I51" s="6">
        <f t="shared" si="1"/>
        <v>-6.7249999999999996</v>
      </c>
      <c r="Q51" s="8"/>
      <c r="R51" s="8"/>
      <c r="V51" s="8"/>
    </row>
    <row r="52" spans="1:22" x14ac:dyDescent="0.25">
      <c r="A52" s="4" t="s">
        <v>51</v>
      </c>
      <c r="B52" s="4">
        <v>-2.3250000000000002</v>
      </c>
      <c r="C52" s="5"/>
      <c r="D52" s="5"/>
      <c r="E52" s="5"/>
      <c r="I52" s="6">
        <f t="shared" si="1"/>
        <v>-2.3250000000000002</v>
      </c>
      <c r="Q52" s="8"/>
      <c r="R52" s="8"/>
      <c r="V52" s="8"/>
    </row>
    <row r="53" spans="1:22" x14ac:dyDescent="0.25">
      <c r="A53" s="4" t="s">
        <v>52</v>
      </c>
      <c r="B53" s="4">
        <v>9.1</v>
      </c>
      <c r="C53" s="5"/>
      <c r="D53" s="5"/>
      <c r="E53" s="5"/>
      <c r="I53" s="6">
        <f t="shared" si="1"/>
        <v>9.1</v>
      </c>
      <c r="Q53" s="8"/>
      <c r="R53" s="8"/>
      <c r="V53" s="8"/>
    </row>
    <row r="54" spans="1:22" x14ac:dyDescent="0.25">
      <c r="A54" s="4" t="s">
        <v>53</v>
      </c>
      <c r="B54" s="4">
        <v>12</v>
      </c>
      <c r="C54" s="5"/>
      <c r="D54" s="5"/>
      <c r="E54" s="5"/>
      <c r="I54" s="6">
        <f t="shared" si="1"/>
        <v>12</v>
      </c>
      <c r="K54" s="6">
        <f>(L54+M54+N54+O54)/4</f>
        <v>12</v>
      </c>
      <c r="L54" s="4">
        <f>0+5.3-5.3-0</f>
        <v>0</v>
      </c>
      <c r="M54" s="4">
        <f>0+7.1-1.8-0</f>
        <v>5.3</v>
      </c>
      <c r="N54" s="4">
        <f>0+33.3-7-0</f>
        <v>26.299999999999997</v>
      </c>
      <c r="O54" s="8">
        <f>0+18.2-1.8-0</f>
        <v>16.399999999999999</v>
      </c>
      <c r="Q54" s="8"/>
      <c r="R54" s="8"/>
      <c r="V54" s="8"/>
    </row>
    <row r="55" spans="1:22" x14ac:dyDescent="0.25">
      <c r="A55" s="4" t="s">
        <v>54</v>
      </c>
      <c r="C55" s="5">
        <v>-3.7</v>
      </c>
      <c r="D55" s="5">
        <v>1.9</v>
      </c>
      <c r="E55" s="5">
        <v>30.2</v>
      </c>
      <c r="F55" s="5">
        <v>15.1</v>
      </c>
      <c r="G55" s="5">
        <v>45.5</v>
      </c>
      <c r="H55" s="5">
        <v>56.3</v>
      </c>
      <c r="I55" s="16">
        <f>AVERAGE(C55:E55,AVERAGE(F55:H55))</f>
        <v>16.841666666666669</v>
      </c>
      <c r="Q55" s="8"/>
      <c r="R55" s="8"/>
      <c r="V55" s="8"/>
    </row>
    <row r="56" spans="1:22" x14ac:dyDescent="0.25">
      <c r="A56" s="4" t="s">
        <v>55</v>
      </c>
      <c r="C56" s="5">
        <v>7.5</v>
      </c>
      <c r="D56" s="5">
        <v>7.7</v>
      </c>
      <c r="E56" s="5">
        <v>25</v>
      </c>
      <c r="F56" s="5">
        <v>14.3</v>
      </c>
      <c r="G56" s="5">
        <v>40.5</v>
      </c>
      <c r="H56" s="5">
        <v>56.3</v>
      </c>
      <c r="I56" s="16">
        <f t="shared" ref="I56:I69" si="2">AVERAGE(C56:E56,AVERAGE(F56:H56))</f>
        <v>19.308333333333334</v>
      </c>
      <c r="Q56" s="8"/>
      <c r="R56" s="8"/>
      <c r="V56" s="8"/>
    </row>
    <row r="57" spans="1:22" x14ac:dyDescent="0.25">
      <c r="A57" s="4" t="s">
        <v>56</v>
      </c>
      <c r="C57" s="5">
        <v>19.2</v>
      </c>
      <c r="D57" s="5">
        <v>9.6</v>
      </c>
      <c r="E57" s="5">
        <v>50</v>
      </c>
      <c r="F57" s="5">
        <v>40.799999999999997</v>
      </c>
      <c r="G57" s="5">
        <v>60</v>
      </c>
      <c r="H57" s="5">
        <v>55.5</v>
      </c>
      <c r="I57" s="16">
        <f t="shared" si="2"/>
        <v>32.725000000000001</v>
      </c>
      <c r="Q57" s="8"/>
      <c r="R57" s="8"/>
      <c r="V57" s="8"/>
    </row>
    <row r="58" spans="1:22" x14ac:dyDescent="0.25">
      <c r="A58" s="4" t="s">
        <v>57</v>
      </c>
      <c r="C58" s="5">
        <v>32.200000000000003</v>
      </c>
      <c r="D58" s="5">
        <v>30.4</v>
      </c>
      <c r="E58" s="5">
        <v>80.3</v>
      </c>
      <c r="F58" s="5">
        <v>52.9</v>
      </c>
      <c r="G58" s="5">
        <v>84.6</v>
      </c>
      <c r="H58" s="5">
        <v>71.5</v>
      </c>
      <c r="I58" s="16">
        <f t="shared" si="2"/>
        <v>53.141666666666666</v>
      </c>
      <c r="Q58" s="8"/>
      <c r="R58" s="8"/>
      <c r="V58" s="8"/>
    </row>
    <row r="59" spans="1:22" x14ac:dyDescent="0.25">
      <c r="A59" s="4" t="s">
        <v>58</v>
      </c>
      <c r="C59" s="5">
        <v>55.4</v>
      </c>
      <c r="D59" s="5">
        <v>51.8</v>
      </c>
      <c r="E59" s="5">
        <v>78.599999999999994</v>
      </c>
      <c r="F59" s="5">
        <v>62.3</v>
      </c>
      <c r="G59" s="5">
        <v>75.599999999999994</v>
      </c>
      <c r="H59" s="5">
        <v>77.7</v>
      </c>
      <c r="I59" s="16">
        <f t="shared" si="2"/>
        <v>64.416666666666657</v>
      </c>
      <c r="Q59" s="8"/>
      <c r="R59" s="8"/>
      <c r="V59" s="8"/>
    </row>
    <row r="60" spans="1:22" x14ac:dyDescent="0.25">
      <c r="A60" s="4" t="s">
        <v>59</v>
      </c>
      <c r="C60" s="5">
        <v>57.6</v>
      </c>
      <c r="D60" s="5">
        <v>65.3</v>
      </c>
      <c r="E60" s="5">
        <v>80.7</v>
      </c>
      <c r="F60" s="5">
        <v>74</v>
      </c>
      <c r="G60" s="5">
        <v>84.4</v>
      </c>
      <c r="H60" s="5">
        <v>85.7</v>
      </c>
      <c r="I60" s="16">
        <f t="shared" si="2"/>
        <v>71.241666666666674</v>
      </c>
      <c r="Q60" s="8"/>
      <c r="R60" s="8"/>
      <c r="V60" s="8"/>
    </row>
    <row r="61" spans="1:22" x14ac:dyDescent="0.25">
      <c r="A61" s="4" t="s">
        <v>60</v>
      </c>
      <c r="C61" s="5">
        <v>83.6</v>
      </c>
      <c r="D61" s="5">
        <v>74.5</v>
      </c>
      <c r="E61" s="5">
        <v>87</v>
      </c>
      <c r="F61" s="5">
        <v>69.2</v>
      </c>
      <c r="G61" s="5">
        <v>89.7</v>
      </c>
      <c r="H61" s="5">
        <v>100</v>
      </c>
      <c r="I61" s="16">
        <f t="shared" si="2"/>
        <v>82.85</v>
      </c>
      <c r="Q61" s="8"/>
      <c r="R61" s="8"/>
      <c r="V61" s="8"/>
    </row>
    <row r="62" spans="1:22" x14ac:dyDescent="0.25">
      <c r="A62" s="4" t="s">
        <v>61</v>
      </c>
      <c r="C62" s="5">
        <v>64.2</v>
      </c>
      <c r="D62" s="5">
        <v>69.2</v>
      </c>
      <c r="E62" s="5">
        <v>79.2</v>
      </c>
      <c r="F62" s="5">
        <v>47.1</v>
      </c>
      <c r="G62" s="5">
        <v>48</v>
      </c>
      <c r="H62" s="5">
        <v>50</v>
      </c>
      <c r="I62" s="16">
        <f t="shared" si="2"/>
        <v>65.241666666666674</v>
      </c>
      <c r="K62" s="9">
        <f>AVERAGE((L62:N62), AVERAGE(P62:R62))</f>
        <v>65.241666666666674</v>
      </c>
      <c r="L62" s="4">
        <f>9.4+54.7-0-0</f>
        <v>64.100000000000009</v>
      </c>
      <c r="M62" s="10">
        <f>7.7+61.5-0-0</f>
        <v>69.2</v>
      </c>
      <c r="N62" s="4">
        <f>20.8+58.5-0-0</f>
        <v>79.3</v>
      </c>
      <c r="P62" s="8">
        <f>5.9+41.2-0-0</f>
        <v>47.1</v>
      </c>
      <c r="Q62" s="8">
        <f>12+36-0-0</f>
        <v>48</v>
      </c>
      <c r="R62" s="8">
        <f>25+25-0-0</f>
        <v>50</v>
      </c>
      <c r="V62" s="8"/>
    </row>
    <row r="63" spans="1:22" x14ac:dyDescent="0.25">
      <c r="A63" s="4" t="s">
        <v>62</v>
      </c>
      <c r="C63" s="5">
        <v>39.6</v>
      </c>
      <c r="D63" s="5">
        <v>42.3</v>
      </c>
      <c r="E63" s="5">
        <v>66</v>
      </c>
      <c r="F63" s="5">
        <v>49</v>
      </c>
      <c r="G63" s="5">
        <v>64</v>
      </c>
      <c r="H63" s="5">
        <v>0</v>
      </c>
      <c r="I63" s="16">
        <f t="shared" si="2"/>
        <v>46.391666666666666</v>
      </c>
      <c r="J63" s="11"/>
      <c r="Q63" s="8"/>
      <c r="R63" s="8"/>
      <c r="V63" s="8"/>
    </row>
    <row r="64" spans="1:22" x14ac:dyDescent="0.25">
      <c r="A64" s="4" t="s">
        <v>63</v>
      </c>
      <c r="C64" s="5">
        <v>31.5</v>
      </c>
      <c r="D64" s="5">
        <v>34</v>
      </c>
      <c r="E64" s="5">
        <v>46.3</v>
      </c>
      <c r="F64" s="5">
        <v>21.6</v>
      </c>
      <c r="G64" s="5">
        <v>45.8</v>
      </c>
      <c r="H64" s="5">
        <v>50</v>
      </c>
      <c r="I64" s="16">
        <f t="shared" si="2"/>
        <v>37.733333333333334</v>
      </c>
      <c r="Q64" s="8"/>
      <c r="R64" s="8"/>
      <c r="V64" s="8"/>
    </row>
    <row r="65" spans="1:22" x14ac:dyDescent="0.25">
      <c r="A65" s="4" t="s">
        <v>64</v>
      </c>
      <c r="C65" s="5">
        <v>14</v>
      </c>
      <c r="D65" s="5">
        <v>16.100000000000001</v>
      </c>
      <c r="E65" s="5">
        <v>33.9</v>
      </c>
      <c r="F65" s="5">
        <v>24.1</v>
      </c>
      <c r="G65" s="5">
        <v>30.4</v>
      </c>
      <c r="I65" s="16">
        <f t="shared" si="2"/>
        <v>22.8125</v>
      </c>
      <c r="Q65" s="8"/>
      <c r="R65" s="8"/>
      <c r="V65" s="8"/>
    </row>
    <row r="66" spans="1:22" x14ac:dyDescent="0.25">
      <c r="A66" s="4" t="s">
        <v>65</v>
      </c>
      <c r="C66" s="5">
        <v>-5.5</v>
      </c>
      <c r="D66" s="5">
        <v>3.7</v>
      </c>
      <c r="E66" s="5">
        <v>27.3</v>
      </c>
      <c r="F66" s="5">
        <v>13.2</v>
      </c>
      <c r="G66" s="5">
        <v>29.4</v>
      </c>
      <c r="I66" s="16">
        <f t="shared" si="2"/>
        <v>11.7</v>
      </c>
      <c r="Q66" s="8"/>
      <c r="R66" s="8"/>
      <c r="V66" s="8"/>
    </row>
    <row r="67" spans="1:22" x14ac:dyDescent="0.25">
      <c r="A67" s="4" t="s">
        <v>66</v>
      </c>
      <c r="C67" s="5">
        <v>-7.1</v>
      </c>
      <c r="D67" s="5">
        <v>0</v>
      </c>
      <c r="E67" s="5">
        <v>12.5</v>
      </c>
      <c r="F67" s="5">
        <v>1.9</v>
      </c>
      <c r="G67" s="5">
        <v>4.8</v>
      </c>
      <c r="I67" s="16">
        <f t="shared" si="2"/>
        <v>2.1875</v>
      </c>
      <c r="Q67" s="8"/>
      <c r="R67" s="8"/>
      <c r="V67" s="8"/>
    </row>
    <row r="68" spans="1:22" x14ac:dyDescent="0.25">
      <c r="A68" s="4" t="s">
        <v>67</v>
      </c>
      <c r="C68" s="5">
        <v>-8.8000000000000007</v>
      </c>
      <c r="D68" s="5">
        <v>-9.1</v>
      </c>
      <c r="E68" s="5">
        <v>5.3</v>
      </c>
      <c r="F68" s="5">
        <v>-5.5</v>
      </c>
      <c r="G68" s="5">
        <v>4.5</v>
      </c>
      <c r="I68" s="16">
        <f t="shared" si="2"/>
        <v>-3.2749999999999995</v>
      </c>
      <c r="Q68" s="8"/>
      <c r="R68" s="8"/>
      <c r="V68" s="8"/>
    </row>
    <row r="69" spans="1:22" x14ac:dyDescent="0.25">
      <c r="A69" s="4" t="s">
        <v>68</v>
      </c>
      <c r="C69" s="5">
        <v>-10.5</v>
      </c>
      <c r="D69" s="5">
        <v>-7.1</v>
      </c>
      <c r="E69" s="5">
        <v>3.6</v>
      </c>
      <c r="F69" s="5">
        <v>9.3000000000000007</v>
      </c>
      <c r="G69" s="5">
        <v>9.5</v>
      </c>
      <c r="I69" s="16">
        <f t="shared" si="2"/>
        <v>-1.1500000000000004</v>
      </c>
      <c r="Q69" s="8"/>
      <c r="R69" s="8"/>
      <c r="V69" s="8"/>
    </row>
    <row r="70" spans="1:22" x14ac:dyDescent="0.25">
      <c r="C70" s="5"/>
      <c r="D70" s="5"/>
      <c r="E70" s="5"/>
      <c r="F70" s="5"/>
      <c r="G70" s="5"/>
      <c r="I70" s="16"/>
      <c r="Q70" s="8"/>
      <c r="R70" s="8"/>
      <c r="V70" s="8"/>
    </row>
    <row r="71" spans="1:22" x14ac:dyDescent="0.25">
      <c r="C71" s="5"/>
      <c r="D71" s="5"/>
      <c r="E71" s="5"/>
      <c r="F71" s="5"/>
      <c r="G71" s="5"/>
      <c r="I71" s="16"/>
      <c r="K71" s="12" t="s">
        <v>108</v>
      </c>
      <c r="L71" s="13" t="s">
        <v>109</v>
      </c>
      <c r="M71" s="13" t="s">
        <v>110</v>
      </c>
      <c r="N71" s="13">
        <v>7</v>
      </c>
      <c r="O71" s="14"/>
      <c r="P71" s="13" t="s">
        <v>115</v>
      </c>
      <c r="Q71" s="14" t="s">
        <v>116</v>
      </c>
      <c r="R71" s="14" t="s">
        <v>117</v>
      </c>
      <c r="V71" s="8"/>
    </row>
    <row r="72" spans="1:22" x14ac:dyDescent="0.25">
      <c r="A72" s="4" t="s">
        <v>69</v>
      </c>
      <c r="K72" s="6">
        <f>AVERAGE(L72:N72,AVERAGE(P72:R72))</f>
        <v>-1.2749999999999999</v>
      </c>
      <c r="L72" s="4">
        <f>1.8-12.3</f>
        <v>-10.5</v>
      </c>
      <c r="M72" s="4">
        <f>3.7-5.6</f>
        <v>-1.8999999999999995</v>
      </c>
      <c r="N72" s="4">
        <f>10.5-8.8-1.8</f>
        <v>-0.10000000000000075</v>
      </c>
      <c r="O72" s="4"/>
      <c r="P72" s="4">
        <f>3.7-1.9</f>
        <v>1.8000000000000003</v>
      </c>
      <c r="Q72" s="4">
        <f>4.3+8.7</f>
        <v>13</v>
      </c>
      <c r="T72" s="15"/>
      <c r="U72" s="15"/>
    </row>
    <row r="73" spans="1:22" x14ac:dyDescent="0.25">
      <c r="K73" s="12"/>
      <c r="L73" s="13" t="s">
        <v>109</v>
      </c>
      <c r="M73" s="13" t="s">
        <v>110</v>
      </c>
      <c r="N73" s="13">
        <v>8</v>
      </c>
      <c r="O73" s="13"/>
      <c r="P73" s="13" t="s">
        <v>115</v>
      </c>
      <c r="Q73" s="14" t="s">
        <v>116</v>
      </c>
      <c r="R73" s="14" t="s">
        <v>117</v>
      </c>
      <c r="T73" s="15"/>
      <c r="U73" s="15"/>
    </row>
    <row r="74" spans="1:22" x14ac:dyDescent="0.25">
      <c r="A74" s="4" t="s">
        <v>70</v>
      </c>
      <c r="K74" s="6">
        <f>AVERAGE(L74:N74,AVERAGE(P74:R74))</f>
        <v>-7.6</v>
      </c>
      <c r="L74" s="4">
        <f>-16.4</f>
        <v>-16.399999999999999</v>
      </c>
      <c r="M74" s="4">
        <f>-13.5</f>
        <v>-13.5</v>
      </c>
      <c r="N74" s="4">
        <f>1.8+1.8-9.1</f>
        <v>-5.5</v>
      </c>
      <c r="O74" s="4"/>
      <c r="P74" s="4">
        <f>3.8-3.8</f>
        <v>0</v>
      </c>
      <c r="Q74" s="4">
        <f>10</f>
        <v>10</v>
      </c>
      <c r="T74" s="15"/>
      <c r="U74" s="15"/>
    </row>
    <row r="75" spans="1:22" x14ac:dyDescent="0.25">
      <c r="L75" s="13" t="s">
        <v>109</v>
      </c>
      <c r="M75" s="13" t="s">
        <v>110</v>
      </c>
      <c r="N75" s="13">
        <v>7</v>
      </c>
      <c r="O75" s="14"/>
      <c r="P75" s="13" t="s">
        <v>115</v>
      </c>
      <c r="Q75" s="14" t="s">
        <v>116</v>
      </c>
      <c r="R75" s="14" t="s">
        <v>117</v>
      </c>
      <c r="T75" s="15"/>
      <c r="U75" s="15"/>
    </row>
    <row r="76" spans="1:22" x14ac:dyDescent="0.25">
      <c r="A76" s="4" t="s">
        <v>71</v>
      </c>
      <c r="K76" s="6">
        <f>AVERAGE(L76:N76,AVERAGE(P76:R76))</f>
        <v>-9.3625000000000007</v>
      </c>
      <c r="L76" s="4">
        <f>-21.8</f>
        <v>-21.8</v>
      </c>
      <c r="M76" s="4">
        <f>-7.8</f>
        <v>-7.8</v>
      </c>
      <c r="N76" s="4">
        <f>7.3-10.9-1.8</f>
        <v>-5.4</v>
      </c>
      <c r="O76" s="4"/>
      <c r="P76" s="4">
        <f>6.7-7.5</f>
        <v>-0.79999999999999982</v>
      </c>
      <c r="Q76" s="4">
        <f>4.2-8.3</f>
        <v>-4.1000000000000005</v>
      </c>
      <c r="T76" s="15"/>
      <c r="U76" s="15"/>
    </row>
    <row r="77" spans="1:22" x14ac:dyDescent="0.25">
      <c r="L77" s="13" t="s">
        <v>109</v>
      </c>
      <c r="M77" s="13" t="s">
        <v>110</v>
      </c>
      <c r="N77" s="13">
        <v>11</v>
      </c>
      <c r="O77" s="14"/>
      <c r="P77" s="13" t="s">
        <v>118</v>
      </c>
      <c r="Q77" s="14" t="s">
        <v>119</v>
      </c>
      <c r="R77" s="14" t="s">
        <v>120</v>
      </c>
      <c r="T77" s="15"/>
      <c r="U77" s="15"/>
    </row>
    <row r="78" spans="1:22" x14ac:dyDescent="0.25">
      <c r="A78" s="4" t="s">
        <v>72</v>
      </c>
      <c r="K78" s="6">
        <f>AVERAGE(L78:N78,AVERAGE(P78:R78))</f>
        <v>-3.5250000000000004</v>
      </c>
      <c r="L78" s="4">
        <f>3.9-9.8</f>
        <v>-5.9</v>
      </c>
      <c r="M78" s="4">
        <f>2.1-8.3</f>
        <v>-6.2000000000000011</v>
      </c>
      <c r="N78" s="4">
        <f>4-6</f>
        <v>-2</v>
      </c>
      <c r="O78" s="4"/>
      <c r="P78" s="4">
        <f>4.2-4.2</f>
        <v>0</v>
      </c>
      <c r="Q78" s="4">
        <f>0</f>
        <v>0</v>
      </c>
      <c r="T78" s="15"/>
      <c r="U78" s="15"/>
    </row>
    <row r="79" spans="1:22" x14ac:dyDescent="0.25">
      <c r="L79" s="13" t="s">
        <v>109</v>
      </c>
      <c r="M79" s="13" t="s">
        <v>110</v>
      </c>
      <c r="N79" s="13">
        <v>11</v>
      </c>
      <c r="O79" s="14"/>
      <c r="P79" s="13" t="s">
        <v>121</v>
      </c>
      <c r="Q79" s="14" t="s">
        <v>122</v>
      </c>
      <c r="R79" s="14" t="s">
        <v>123</v>
      </c>
      <c r="T79" s="15"/>
      <c r="U79" s="15"/>
    </row>
    <row r="80" spans="1:22" x14ac:dyDescent="0.25">
      <c r="A80" s="4" t="s">
        <v>73</v>
      </c>
      <c r="K80" s="6">
        <f>AVERAGE(L80:N80,AVERAGE(P80:R80))</f>
        <v>1.2000000000000002</v>
      </c>
      <c r="L80" s="4">
        <v>5.4</v>
      </c>
      <c r="M80" s="4">
        <f>3.8-1.9</f>
        <v>1.9</v>
      </c>
      <c r="N80" s="4">
        <f>7.1-7.1-1.8</f>
        <v>-1.8</v>
      </c>
      <c r="O80" s="4"/>
      <c r="P80" s="4">
        <f>-5.7</f>
        <v>-5.7</v>
      </c>
      <c r="Q80" s="4">
        <f>4.3+4.3-4.3</f>
        <v>4.3</v>
      </c>
      <c r="T80" s="15"/>
      <c r="U80" s="15"/>
    </row>
    <row r="81" spans="1:21" x14ac:dyDescent="0.25">
      <c r="L81" s="13" t="s">
        <v>109</v>
      </c>
      <c r="M81" s="13" t="s">
        <v>110</v>
      </c>
      <c r="N81" s="13">
        <v>10</v>
      </c>
      <c r="O81" s="14"/>
      <c r="P81" s="13" t="s">
        <v>124</v>
      </c>
      <c r="Q81" s="14" t="s">
        <v>125</v>
      </c>
      <c r="R81" s="14" t="s">
        <v>126</v>
      </c>
      <c r="T81" s="15"/>
      <c r="U81" s="15"/>
    </row>
    <row r="82" spans="1:21" x14ac:dyDescent="0.25">
      <c r="A82" s="4" t="s">
        <v>74</v>
      </c>
      <c r="K82" s="6">
        <f>AVERAGE(L82:N82,AVERAGE(P82:R82))</f>
        <v>-3.95</v>
      </c>
      <c r="L82" s="4">
        <f>-6.9</f>
        <v>-6.9</v>
      </c>
      <c r="M82" s="4">
        <f>-1.8</f>
        <v>-1.8</v>
      </c>
      <c r="N82" s="4">
        <f>-13.8</f>
        <v>-13.8</v>
      </c>
      <c r="O82" s="4"/>
      <c r="P82" s="4">
        <f>5.6-3.7</f>
        <v>1.8999999999999995</v>
      </c>
      <c r="Q82" s="4">
        <f>11.5</f>
        <v>11.5</v>
      </c>
      <c r="T82" s="15"/>
      <c r="U82" s="15"/>
    </row>
    <row r="83" spans="1:21" x14ac:dyDescent="0.25">
      <c r="L83" s="13" t="s">
        <v>109</v>
      </c>
      <c r="M83" s="13" t="s">
        <v>110</v>
      </c>
      <c r="N83" s="13">
        <v>12</v>
      </c>
      <c r="O83" s="14"/>
      <c r="P83" s="13" t="s">
        <v>121</v>
      </c>
      <c r="Q83" s="14" t="s">
        <v>122</v>
      </c>
      <c r="R83" s="14" t="s">
        <v>123</v>
      </c>
      <c r="T83" s="15"/>
      <c r="U83" s="15"/>
    </row>
    <row r="84" spans="1:21" x14ac:dyDescent="0.25">
      <c r="A84" s="4" t="s">
        <v>75</v>
      </c>
      <c r="K84" s="6">
        <f>AVERAGE(L84:N84,AVERAGE(P84:R84))</f>
        <v>-5.4083333333333332</v>
      </c>
      <c r="L84" s="4">
        <f>-9.5</f>
        <v>-9.5</v>
      </c>
      <c r="M84" s="4">
        <f>-4.9</f>
        <v>-4.9000000000000004</v>
      </c>
      <c r="N84" s="4">
        <f>1.6-12.5</f>
        <v>-10.9</v>
      </c>
      <c r="O84" s="4"/>
      <c r="P84" s="4">
        <f>1.6+1.6-3.3</f>
        <v>-9.9999999999999645E-2</v>
      </c>
      <c r="Q84" s="4">
        <f>14.8-3.7</f>
        <v>11.100000000000001</v>
      </c>
      <c r="R84" s="4">
        <f>0</f>
        <v>0</v>
      </c>
      <c r="T84" s="15"/>
      <c r="U84" s="15"/>
    </row>
    <row r="85" spans="1:21" x14ac:dyDescent="0.25">
      <c r="L85" s="13" t="s">
        <v>109</v>
      </c>
      <c r="M85" s="13" t="s">
        <v>110</v>
      </c>
      <c r="N85" s="13">
        <v>13</v>
      </c>
      <c r="O85" s="14"/>
      <c r="P85" s="13" t="s">
        <v>127</v>
      </c>
      <c r="Q85" s="14" t="s">
        <v>128</v>
      </c>
      <c r="R85" s="14" t="s">
        <v>129</v>
      </c>
      <c r="T85" s="15"/>
      <c r="U85" s="15"/>
    </row>
    <row r="86" spans="1:21" x14ac:dyDescent="0.25">
      <c r="A86" s="4" t="s">
        <v>76</v>
      </c>
      <c r="K86" s="6">
        <f>AVERAGE(L86:N86,AVERAGE(P86:R86))</f>
        <v>-4.9333333333333336</v>
      </c>
      <c r="L86" s="4">
        <f>1.5-9.1</f>
        <v>-7.6</v>
      </c>
      <c r="M86" s="4">
        <f>1.5-9.1</f>
        <v>-7.6</v>
      </c>
      <c r="N86" s="4">
        <f>-4</f>
        <v>-4</v>
      </c>
      <c r="O86" s="4"/>
      <c r="P86" s="4">
        <f>3.1-4.7</f>
        <v>-1.6</v>
      </c>
      <c r="Q86" s="4">
        <f>4.3-4.3</f>
        <v>0</v>
      </c>
      <c r="R86" s="4">
        <f>0</f>
        <v>0</v>
      </c>
      <c r="T86" s="15"/>
      <c r="U86" s="15"/>
    </row>
    <row r="87" spans="1:21" x14ac:dyDescent="0.25">
      <c r="L87" s="13" t="s">
        <v>109</v>
      </c>
      <c r="M87" s="13" t="s">
        <v>110</v>
      </c>
      <c r="N87" s="13">
        <v>10</v>
      </c>
      <c r="O87" s="14"/>
      <c r="P87" s="13" t="s">
        <v>118</v>
      </c>
      <c r="Q87" s="14" t="s">
        <v>119</v>
      </c>
      <c r="R87" s="14" t="s">
        <v>120</v>
      </c>
      <c r="T87" s="15"/>
      <c r="U87" s="15"/>
    </row>
    <row r="88" spans="1:21" x14ac:dyDescent="0.25">
      <c r="A88" s="4" t="s">
        <v>77</v>
      </c>
      <c r="K88" s="6">
        <f>AVERAGE(L88:N88,AVERAGE(P88:R88))</f>
        <v>-7.1833333333333336</v>
      </c>
      <c r="L88" s="4">
        <f>-7.4</f>
        <v>-7.4</v>
      </c>
      <c r="M88" s="4">
        <f>1.5-9.2</f>
        <v>-7.6999999999999993</v>
      </c>
      <c r="N88" s="4">
        <f>3-16.4</f>
        <v>-13.399999999999999</v>
      </c>
      <c r="O88" s="4"/>
      <c r="P88" s="4">
        <f>1.5-4.6-1.5</f>
        <v>-4.5999999999999996</v>
      </c>
      <c r="Q88" s="4">
        <f>2.9</f>
        <v>2.9</v>
      </c>
      <c r="R88" s="4">
        <f>1</f>
        <v>1</v>
      </c>
      <c r="T88" s="15"/>
      <c r="U88" s="15"/>
    </row>
    <row r="89" spans="1:21" x14ac:dyDescent="0.25">
      <c r="L89" s="13" t="s">
        <v>109</v>
      </c>
      <c r="M89" s="13" t="s">
        <v>110</v>
      </c>
      <c r="N89" s="13">
        <v>10</v>
      </c>
      <c r="O89" s="14"/>
      <c r="P89" s="13" t="s">
        <v>124</v>
      </c>
      <c r="Q89" s="14" t="s">
        <v>125</v>
      </c>
      <c r="R89" s="14" t="s">
        <v>126</v>
      </c>
      <c r="T89" s="15"/>
      <c r="U89" s="15"/>
    </row>
    <row r="90" spans="1:21" x14ac:dyDescent="0.25">
      <c r="A90" s="4" t="s">
        <v>78</v>
      </c>
      <c r="K90" s="6">
        <f>AVERAGE(L90:N90,AVERAGE(P90:R90))</f>
        <v>-15.033333333333333</v>
      </c>
      <c r="L90" s="4">
        <f>-19.1</f>
        <v>-19.100000000000001</v>
      </c>
      <c r="M90" s="4">
        <f>-23.1</f>
        <v>-23.1</v>
      </c>
      <c r="N90" s="4">
        <f>1.5-22.4</f>
        <v>-20.9</v>
      </c>
      <c r="O90" s="4"/>
      <c r="P90" s="4">
        <f>1.6-9.4</f>
        <v>-7.8000000000000007</v>
      </c>
      <c r="Q90" s="4">
        <f>0</f>
        <v>0</v>
      </c>
      <c r="R90" s="4">
        <f>16.7</f>
        <v>16.7</v>
      </c>
      <c r="T90" s="15"/>
      <c r="U90" s="15"/>
    </row>
    <row r="91" spans="1:21" x14ac:dyDescent="0.25">
      <c r="L91" s="13" t="s">
        <v>109</v>
      </c>
      <c r="M91" s="13" t="s">
        <v>110</v>
      </c>
      <c r="N91" s="13">
        <v>7</v>
      </c>
      <c r="O91" s="14"/>
      <c r="P91" s="13" t="s">
        <v>127</v>
      </c>
      <c r="Q91" s="14" t="s">
        <v>128</v>
      </c>
      <c r="R91" s="14" t="s">
        <v>129</v>
      </c>
      <c r="T91" s="15"/>
      <c r="U91" s="15"/>
    </row>
    <row r="92" spans="1:21" x14ac:dyDescent="0.25">
      <c r="A92" s="4" t="s">
        <v>79</v>
      </c>
      <c r="K92" s="6">
        <f>AVERAGE(L92:N92,AVERAGE(P92:R92))</f>
        <v>-10.883333333333333</v>
      </c>
      <c r="L92" s="4">
        <f>1.4-18.1-1.4</f>
        <v>-18.100000000000001</v>
      </c>
      <c r="M92" s="4">
        <f>-10</f>
        <v>-10</v>
      </c>
      <c r="N92" s="4">
        <f>2.7-21.9</f>
        <v>-19.2</v>
      </c>
      <c r="O92" s="4"/>
      <c r="P92" s="4">
        <f>3-10.4</f>
        <v>-7.4</v>
      </c>
      <c r="Q92" s="4">
        <f>3.1-9.4</f>
        <v>-6.3000000000000007</v>
      </c>
      <c r="R92" s="4">
        <f>25</f>
        <v>25</v>
      </c>
      <c r="T92" s="15"/>
      <c r="U92" s="15"/>
    </row>
    <row r="93" spans="1:21" x14ac:dyDescent="0.25">
      <c r="L93" s="13" t="s">
        <v>109</v>
      </c>
      <c r="M93" s="13" t="s">
        <v>110</v>
      </c>
      <c r="N93" s="13">
        <v>7</v>
      </c>
      <c r="O93" s="13">
        <v>8</v>
      </c>
      <c r="P93" s="13">
        <v>9</v>
      </c>
      <c r="Q93" s="13" t="s">
        <v>118</v>
      </c>
      <c r="R93" s="14" t="s">
        <v>119</v>
      </c>
      <c r="S93" s="14" t="s">
        <v>120</v>
      </c>
    </row>
    <row r="94" spans="1:21" x14ac:dyDescent="0.25">
      <c r="A94" s="4" t="s">
        <v>80</v>
      </c>
      <c r="K94" s="6">
        <f>AVERAGE(L94:M94,AVERAGE(N94:P94),AVERAGE(Q94:S94))</f>
        <v>-7.395833333333333</v>
      </c>
      <c r="L94" s="4">
        <f>2.8-11.1</f>
        <v>-8.3000000000000007</v>
      </c>
      <c r="M94" s="4">
        <f>2.9-10</f>
        <v>-7.1</v>
      </c>
      <c r="N94" s="4">
        <f>1.4+2.8-14.1</f>
        <v>-9.9</v>
      </c>
      <c r="O94" s="4">
        <f>1.4-9.6</f>
        <v>-8.1999999999999993</v>
      </c>
      <c r="P94" s="4">
        <f>9.7-19.4-1.4</f>
        <v>-11.1</v>
      </c>
      <c r="Q94" s="4">
        <f>1.4+4.3-14.5</f>
        <v>-8.8000000000000007</v>
      </c>
      <c r="R94" s="4">
        <f>3+3-6.1</f>
        <v>-9.9999999999999645E-2</v>
      </c>
    </row>
    <row r="95" spans="1:21" x14ac:dyDescent="0.25">
      <c r="L95" s="13" t="s">
        <v>109</v>
      </c>
      <c r="M95" s="13" t="s">
        <v>110</v>
      </c>
      <c r="N95" s="13">
        <v>12</v>
      </c>
      <c r="O95" s="13">
        <v>13</v>
      </c>
      <c r="P95" s="13">
        <v>14</v>
      </c>
      <c r="Q95" s="13" t="s">
        <v>130</v>
      </c>
      <c r="R95" s="14" t="s">
        <v>131</v>
      </c>
      <c r="S95" s="14" t="s">
        <v>132</v>
      </c>
      <c r="T95" s="15"/>
      <c r="U95" s="15"/>
    </row>
    <row r="96" spans="1:21" x14ac:dyDescent="0.25">
      <c r="A96" s="4" t="s">
        <v>81</v>
      </c>
      <c r="K96" s="6">
        <f>AVERAGE(L96:M96,AVERAGE(N96:P96),AVERAGE(Q96:S96))</f>
        <v>-3.7666666666666662</v>
      </c>
      <c r="L96" s="4">
        <v>-13.7</v>
      </c>
      <c r="M96" s="4">
        <f>1.4-5.6</f>
        <v>-4.1999999999999993</v>
      </c>
      <c r="N96" s="4">
        <f>4.1-12.2</f>
        <v>-8.1</v>
      </c>
      <c r="O96" s="4">
        <f>2.7-9.3</f>
        <v>-6.6000000000000005</v>
      </c>
      <c r="P96" s="4">
        <f>1.4+8.1-16.2</f>
        <v>-6.6999999999999993</v>
      </c>
      <c r="Q96" s="4">
        <f>1.4+8.5-8.5</f>
        <v>1.4000000000000004</v>
      </c>
      <c r="R96" s="4">
        <f>17.1-8.6</f>
        <v>8.5000000000000018</v>
      </c>
      <c r="S96" s="4">
        <f>20</f>
        <v>20</v>
      </c>
    </row>
    <row r="97" spans="1:23" x14ac:dyDescent="0.25">
      <c r="L97" s="13" t="s">
        <v>109</v>
      </c>
      <c r="M97" s="13" t="s">
        <v>110</v>
      </c>
      <c r="N97" s="13">
        <v>7</v>
      </c>
      <c r="O97" s="13">
        <v>8</v>
      </c>
      <c r="P97" s="13">
        <v>9</v>
      </c>
      <c r="Q97" s="13" t="s">
        <v>121</v>
      </c>
      <c r="R97" s="14" t="s">
        <v>122</v>
      </c>
      <c r="S97" s="14" t="s">
        <v>123</v>
      </c>
    </row>
    <row r="98" spans="1:23" x14ac:dyDescent="0.25">
      <c r="A98" s="4" t="s">
        <v>82</v>
      </c>
      <c r="K98" s="6">
        <f>AVERAGE(L98:M98,AVERAGE(N98:P98),AVERAGE(Q98:S98))</f>
        <v>-0.33333333333333304</v>
      </c>
      <c r="L98" s="4">
        <f>2.8-13.9</f>
        <v>-11.100000000000001</v>
      </c>
      <c r="M98" s="4">
        <f>2.8-9.9</f>
        <v>-7.1000000000000005</v>
      </c>
      <c r="N98" s="4">
        <f>4.2-8.3</f>
        <v>-4.1000000000000005</v>
      </c>
      <c r="O98" s="4">
        <f>2.7-11</f>
        <v>-8.3000000000000007</v>
      </c>
      <c r="P98" s="4">
        <f>6.9-12.5</f>
        <v>-5.6</v>
      </c>
      <c r="Q98" s="4">
        <f>14.3-12.9</f>
        <v>1.4000000000000004</v>
      </c>
      <c r="R98" s="4">
        <f>8.1+21.6-5.4</f>
        <v>24.300000000000004</v>
      </c>
      <c r="S98" s="4">
        <f>28.6+14.3</f>
        <v>42.900000000000006</v>
      </c>
    </row>
    <row r="99" spans="1:23" x14ac:dyDescent="0.25">
      <c r="L99" s="13" t="s">
        <v>109</v>
      </c>
      <c r="M99" s="13" t="s">
        <v>110</v>
      </c>
      <c r="N99" s="13">
        <v>7</v>
      </c>
      <c r="O99" s="13">
        <v>8</v>
      </c>
      <c r="P99" s="13">
        <v>9</v>
      </c>
      <c r="Q99" s="13" t="s">
        <v>118</v>
      </c>
      <c r="R99" s="14" t="s">
        <v>119</v>
      </c>
      <c r="S99" s="14" t="s">
        <v>120</v>
      </c>
    </row>
    <row r="100" spans="1:23" x14ac:dyDescent="0.25">
      <c r="A100" s="4" t="s">
        <v>83</v>
      </c>
      <c r="K100" s="6">
        <f>AVERAGE(L100:M100,AVERAGE(N100:P100),AVERAGE(Q100:S100))</f>
        <v>-8.1083333333333343</v>
      </c>
      <c r="L100" s="4">
        <f>-10.7</f>
        <v>-10.7</v>
      </c>
      <c r="M100" s="4">
        <f>-8.3</f>
        <v>-8.3000000000000007</v>
      </c>
      <c r="N100" s="4">
        <f>1.4-11</f>
        <v>-9.6</v>
      </c>
      <c r="O100" s="4">
        <f>2.7-10.8</f>
        <v>-8.1000000000000014</v>
      </c>
      <c r="P100" s="4">
        <f>10.8-9.5</f>
        <v>1.3000000000000007</v>
      </c>
      <c r="Q100" s="4">
        <f>2.8+2.8-23.9</f>
        <v>-18.299999999999997</v>
      </c>
      <c r="R100" s="4">
        <f>8.3-13.9</f>
        <v>-5.6</v>
      </c>
      <c r="S100" s="4">
        <f>0</f>
        <v>0</v>
      </c>
    </row>
    <row r="101" spans="1:23" x14ac:dyDescent="0.25">
      <c r="L101" s="13" t="s">
        <v>109</v>
      </c>
      <c r="M101" s="13" t="s">
        <v>110</v>
      </c>
      <c r="N101" s="13">
        <v>10</v>
      </c>
      <c r="O101" s="13">
        <v>11</v>
      </c>
      <c r="P101" s="13">
        <v>12</v>
      </c>
      <c r="Q101" s="13" t="s">
        <v>133</v>
      </c>
      <c r="R101" s="14" t="s">
        <v>134</v>
      </c>
      <c r="S101" s="14" t="s">
        <v>135</v>
      </c>
    </row>
    <row r="102" spans="1:23" x14ac:dyDescent="0.25">
      <c r="A102" s="4" t="s">
        <v>84</v>
      </c>
      <c r="K102" s="6">
        <f>AVERAGE(L102:M102,AVERAGE(N102:P102),AVERAGE(Q102:S102))</f>
        <v>-7.4166666666666661</v>
      </c>
      <c r="L102" s="4">
        <f>-10.5</f>
        <v>-10.5</v>
      </c>
      <c r="M102" s="4">
        <f>-8.2</f>
        <v>-8.1999999999999993</v>
      </c>
      <c r="N102" s="4">
        <f>1.4-12.2</f>
        <v>-10.799999999999999</v>
      </c>
      <c r="O102" s="4">
        <f>1.3-8</f>
        <v>-6.7</v>
      </c>
      <c r="P102" s="4">
        <f>12-10.7</f>
        <v>1.3000000000000007</v>
      </c>
      <c r="Q102" s="4">
        <f>2.8-13.9</f>
        <v>-11.100000000000001</v>
      </c>
      <c r="R102" s="4">
        <f>2.9+2.9-11.4</f>
        <v>-5.6000000000000005</v>
      </c>
      <c r="S102" s="4">
        <f>16.7-16.7</f>
        <v>0</v>
      </c>
    </row>
    <row r="103" spans="1:23" x14ac:dyDescent="0.25">
      <c r="L103" s="13" t="s">
        <v>109</v>
      </c>
      <c r="M103" s="13" t="s">
        <v>110</v>
      </c>
      <c r="N103" s="13">
        <v>7</v>
      </c>
      <c r="O103" s="13">
        <v>8</v>
      </c>
      <c r="P103" s="13">
        <v>9</v>
      </c>
      <c r="Q103" s="13" t="s">
        <v>118</v>
      </c>
      <c r="R103" s="14" t="s">
        <v>136</v>
      </c>
      <c r="S103" s="14" t="s">
        <v>137</v>
      </c>
      <c r="T103" s="13" t="s">
        <v>138</v>
      </c>
      <c r="U103" s="13" t="s">
        <v>139</v>
      </c>
      <c r="V103" s="13" t="s">
        <v>140</v>
      </c>
      <c r="W103" s="13" t="s">
        <v>141</v>
      </c>
    </row>
    <row r="104" spans="1:23" x14ac:dyDescent="0.25">
      <c r="A104" s="4" t="s">
        <v>85</v>
      </c>
      <c r="K104" s="6">
        <f>AVERAGE(L104:M104,AVERAGE(N104:P104),AVERAGE(Q104:W104))</f>
        <v>-4.2476190476190476</v>
      </c>
      <c r="L104" s="4">
        <f>2.7-8.2</f>
        <v>-5.4999999999999991</v>
      </c>
      <c r="M104" s="4">
        <f>1.4-7.1</f>
        <v>-5.6999999999999993</v>
      </c>
      <c r="N104" s="4">
        <f>5.6-8.5</f>
        <v>-2.9000000000000004</v>
      </c>
      <c r="O104" s="4">
        <f>8.3-9.7</f>
        <v>-1.3999999999999986</v>
      </c>
      <c r="P104" s="4">
        <f>9.9-9.9</f>
        <v>0</v>
      </c>
      <c r="Q104" s="4">
        <f>1.6-14.1</f>
        <v>-12.5</v>
      </c>
      <c r="R104" s="4">
        <f>3.3-6.7</f>
        <v>-3.4000000000000004</v>
      </c>
      <c r="S104" s="4">
        <f>6.9-10.3</f>
        <v>-3.4000000000000004</v>
      </c>
      <c r="T104" s="4">
        <f>1.5-9.2</f>
        <v>-7.6999999999999993</v>
      </c>
      <c r="U104" s="4">
        <f>7-10.5</f>
        <v>-3.5</v>
      </c>
      <c r="V104" s="4">
        <f>7-7</f>
        <v>0</v>
      </c>
      <c r="W104" s="4">
        <f>0</f>
        <v>0</v>
      </c>
    </row>
    <row r="105" spans="1:23" x14ac:dyDescent="0.25">
      <c r="L105" s="13" t="s">
        <v>109</v>
      </c>
      <c r="M105" s="13" t="s">
        <v>110</v>
      </c>
      <c r="N105" s="13">
        <v>10</v>
      </c>
      <c r="O105" s="13">
        <v>11</v>
      </c>
      <c r="P105" s="13">
        <v>12</v>
      </c>
      <c r="Q105" s="13" t="s">
        <v>142</v>
      </c>
      <c r="R105" s="14" t="s">
        <v>136</v>
      </c>
      <c r="S105" s="14" t="s">
        <v>137</v>
      </c>
      <c r="T105" s="13" t="s">
        <v>138</v>
      </c>
      <c r="U105" s="13" t="s">
        <v>139</v>
      </c>
      <c r="V105" s="13" t="s">
        <v>140</v>
      </c>
      <c r="W105" s="13" t="s">
        <v>141</v>
      </c>
    </row>
    <row r="106" spans="1:23" x14ac:dyDescent="0.25">
      <c r="A106" s="4" t="s">
        <v>86</v>
      </c>
      <c r="K106" s="6">
        <f>AVERAGE(L106:M106,AVERAGE(N106:P106),AVERAGE(Q106:W106))</f>
        <v>-3.3142857142857145</v>
      </c>
      <c r="L106" s="4">
        <f>4-9.3</f>
        <v>-5.3000000000000007</v>
      </c>
      <c r="M106" s="4">
        <f>4.2-5.6</f>
        <v>-1.3999999999999995</v>
      </c>
      <c r="N106" s="4">
        <f>4-6.7</f>
        <v>-2.7</v>
      </c>
      <c r="O106" s="4">
        <f>2.6-10.5</f>
        <v>-7.9</v>
      </c>
      <c r="P106" s="4">
        <f>16-12</f>
        <v>4</v>
      </c>
      <c r="Q106" s="4">
        <f>2.9-19.1-1.5</f>
        <v>-17.700000000000003</v>
      </c>
      <c r="R106" s="4">
        <f>1.6-12.7-1.6</f>
        <v>-12.7</v>
      </c>
      <c r="S106" s="4">
        <f>3.4-3.4</f>
        <v>0</v>
      </c>
      <c r="T106" s="4">
        <f>1.5-11.9</f>
        <v>-10.4</v>
      </c>
      <c r="U106" s="4">
        <f>1.6-6.3</f>
        <v>-4.6999999999999993</v>
      </c>
      <c r="V106" s="4">
        <f>-1.7</f>
        <v>-1.7</v>
      </c>
      <c r="W106" s="4">
        <f>16.7</f>
        <v>16.7</v>
      </c>
    </row>
    <row r="107" spans="1:23" x14ac:dyDescent="0.25">
      <c r="L107" s="13" t="s">
        <v>109</v>
      </c>
      <c r="M107" s="13" t="s">
        <v>110</v>
      </c>
      <c r="N107" s="13">
        <v>7</v>
      </c>
      <c r="O107" s="13">
        <v>8</v>
      </c>
      <c r="P107" s="13">
        <v>9</v>
      </c>
      <c r="Q107" s="13" t="s">
        <v>118</v>
      </c>
      <c r="R107" s="14" t="s">
        <v>136</v>
      </c>
      <c r="S107" s="14" t="s">
        <v>137</v>
      </c>
      <c r="T107" s="13" t="s">
        <v>138</v>
      </c>
      <c r="U107" s="13" t="s">
        <v>139</v>
      </c>
      <c r="V107" s="13" t="s">
        <v>140</v>
      </c>
      <c r="W107" s="13" t="s">
        <v>141</v>
      </c>
    </row>
    <row r="108" spans="1:23" x14ac:dyDescent="0.25">
      <c r="A108" s="4" t="s">
        <v>87</v>
      </c>
      <c r="K108" s="6">
        <f>AVERAGE(L108:M108,AVERAGE(N108:P108),AVERAGE(Q108:W108))</f>
        <v>-6.7</v>
      </c>
      <c r="L108" s="4">
        <f>5.6-12.7</f>
        <v>-7.1</v>
      </c>
      <c r="M108" s="4">
        <f>4.5-10.4</f>
        <v>-5.9</v>
      </c>
      <c r="N108" s="4">
        <f>13-11.6</f>
        <v>1.4000000000000004</v>
      </c>
      <c r="O108" s="4">
        <f>5.6-14.1</f>
        <v>-8.5</v>
      </c>
      <c r="P108" s="4">
        <f>12.9-15.7</f>
        <v>-2.7999999999999989</v>
      </c>
      <c r="Q108" s="4">
        <f>-11.3</f>
        <v>-11.3</v>
      </c>
      <c r="R108" s="4">
        <f>-5.1</f>
        <v>-5.0999999999999996</v>
      </c>
      <c r="S108" s="4">
        <f>1.7-15.3</f>
        <v>-13.600000000000001</v>
      </c>
      <c r="T108" s="4">
        <f>1.6-24.6</f>
        <v>-23</v>
      </c>
      <c r="U108" s="4">
        <f>1.7-13.3</f>
        <v>-11.600000000000001</v>
      </c>
      <c r="V108" s="4">
        <f>-8.9</f>
        <v>-8.9</v>
      </c>
      <c r="W108" s="4">
        <f>0</f>
        <v>0</v>
      </c>
    </row>
    <row r="109" spans="1:23" x14ac:dyDescent="0.25">
      <c r="A109" s="4" t="s">
        <v>88</v>
      </c>
      <c r="K109" s="6">
        <f>AVERAGE(L109:M109,AVERAGE(N109:P109),AVERAGE(Q109:W109))</f>
        <v>3.35952380952381</v>
      </c>
      <c r="L109" s="4">
        <f>8.8-1.5</f>
        <v>7.3000000000000007</v>
      </c>
      <c r="M109" s="4">
        <f>2.9-1.5</f>
        <v>1.4</v>
      </c>
      <c r="N109" s="4">
        <f>11.6-7.2</f>
        <v>4.3999999999999995</v>
      </c>
      <c r="O109" s="4">
        <f>8.8-4.4</f>
        <v>4.4000000000000004</v>
      </c>
      <c r="P109" s="4">
        <f>17.6-10.3</f>
        <v>7.3000000000000007</v>
      </c>
      <c r="Q109" s="4">
        <f>-12.1-1.7</f>
        <v>-13.799999999999999</v>
      </c>
      <c r="R109" s="4">
        <f>13-5.6-1.9</f>
        <v>5.5</v>
      </c>
      <c r="S109" s="4">
        <f>1.9-9.3</f>
        <v>-7.4</v>
      </c>
      <c r="T109" s="4">
        <f>1.7-8.6</f>
        <v>-6.8999999999999995</v>
      </c>
      <c r="U109" s="4">
        <f>1.8-3.6</f>
        <v>-1.8</v>
      </c>
      <c r="V109" s="4">
        <f>1.9-1.9</f>
        <v>0</v>
      </c>
      <c r="W109" s="4">
        <f>20</f>
        <v>20</v>
      </c>
    </row>
    <row r="110" spans="1:23" x14ac:dyDescent="0.25">
      <c r="A110" s="4" t="s">
        <v>89</v>
      </c>
      <c r="K110" s="6">
        <f>AVERAGE(L110:M110,AVERAGE(N110:P110),AVERAGE(Q110:W110))</f>
        <v>5.4297619047619046</v>
      </c>
      <c r="L110" s="4">
        <f>1.4+11-2.7-1.4</f>
        <v>8.2999999999999989</v>
      </c>
      <c r="M110" s="4">
        <f>7-2.8</f>
        <v>4.2</v>
      </c>
      <c r="N110" s="4">
        <f>1.4+15.5-4.2</f>
        <v>12.7</v>
      </c>
      <c r="O110" s="4">
        <f>12.5-6.9</f>
        <v>5.6</v>
      </c>
      <c r="P110" s="4">
        <f>26.8-4.2</f>
        <v>22.6</v>
      </c>
      <c r="Q110" s="4">
        <f>3.2-17.5</f>
        <v>-14.3</v>
      </c>
      <c r="R110" s="4">
        <f>6.8-6.8</f>
        <v>0</v>
      </c>
      <c r="S110" s="4">
        <f>3.3-5</f>
        <v>-1.7000000000000002</v>
      </c>
      <c r="T110" s="4">
        <f>3.2-9.5</f>
        <v>-6.3</v>
      </c>
      <c r="U110" s="4">
        <f>1.7-6.8</f>
        <v>-5.0999999999999996</v>
      </c>
      <c r="V110" s="4">
        <f>1.8-5.3</f>
        <v>-3.5</v>
      </c>
      <c r="W110" s="4">
        <f>25-25</f>
        <v>0</v>
      </c>
    </row>
    <row r="111" spans="1:23" x14ac:dyDescent="0.25">
      <c r="L111" s="13" t="s">
        <v>109</v>
      </c>
      <c r="M111" s="13" t="s">
        <v>110</v>
      </c>
      <c r="N111" s="13">
        <v>11</v>
      </c>
      <c r="O111" s="13">
        <v>12</v>
      </c>
      <c r="P111" s="13">
        <v>13</v>
      </c>
      <c r="Q111" s="13" t="s">
        <v>143</v>
      </c>
      <c r="R111" s="14" t="s">
        <v>136</v>
      </c>
      <c r="S111" s="14" t="s">
        <v>137</v>
      </c>
      <c r="T111" s="13" t="s">
        <v>138</v>
      </c>
      <c r="U111" s="13" t="s">
        <v>139</v>
      </c>
      <c r="V111" s="13" t="s">
        <v>140</v>
      </c>
      <c r="W111" s="13" t="s">
        <v>141</v>
      </c>
    </row>
    <row r="112" spans="1:23" x14ac:dyDescent="0.25">
      <c r="A112" s="4" t="s">
        <v>90</v>
      </c>
      <c r="K112" s="6">
        <f>AVERAGE(L112:M112,AVERAGE(N112:P112),AVERAGE(Q112:W112))</f>
        <v>8.9749999999999996</v>
      </c>
      <c r="L112" s="4">
        <f>2.9+10.1-1.4</f>
        <v>11.6</v>
      </c>
      <c r="M112" s="4">
        <f>7.2-1.4</f>
        <v>5.8000000000000007</v>
      </c>
      <c r="N112" s="4">
        <f>2.9+21.7</f>
        <v>24.599999999999998</v>
      </c>
      <c r="O112" s="4">
        <f>11.6</f>
        <v>11.6</v>
      </c>
      <c r="P112" s="4">
        <f>2.9+33.3</f>
        <v>36.199999999999996</v>
      </c>
      <c r="Q112" s="4">
        <f>1.6-12.9</f>
        <v>-11.3</v>
      </c>
      <c r="R112" s="4">
        <f>3.6-3.6</f>
        <v>0</v>
      </c>
      <c r="S112" s="4">
        <f>-5.3</f>
        <v>-5.3</v>
      </c>
      <c r="T112" s="4">
        <f>-6.7</f>
        <v>-6.7</v>
      </c>
      <c r="U112" s="4">
        <f>1.7-6.8</f>
        <v>-5.0999999999999996</v>
      </c>
      <c r="V112" s="4">
        <f>-5.4</f>
        <v>-5.4</v>
      </c>
    </row>
    <row r="113" spans="1:23" x14ac:dyDescent="0.25">
      <c r="L113" s="13" t="s">
        <v>109</v>
      </c>
      <c r="M113" s="13" t="s">
        <v>110</v>
      </c>
      <c r="N113" s="13">
        <v>7</v>
      </c>
      <c r="O113" s="13">
        <v>8</v>
      </c>
      <c r="P113" s="13">
        <v>9</v>
      </c>
      <c r="Q113" s="13" t="s">
        <v>118</v>
      </c>
      <c r="R113" s="14" t="s">
        <v>136</v>
      </c>
      <c r="S113" s="14" t="s">
        <v>137</v>
      </c>
      <c r="T113" s="13" t="s">
        <v>138</v>
      </c>
      <c r="U113" s="13" t="s">
        <v>139</v>
      </c>
      <c r="V113" s="13" t="s">
        <v>140</v>
      </c>
      <c r="W113" s="13" t="s">
        <v>141</v>
      </c>
    </row>
    <row r="114" spans="1:23" x14ac:dyDescent="0.25">
      <c r="A114" s="4" t="s">
        <v>91</v>
      </c>
      <c r="K114" s="6">
        <f>AVERAGE(L114:M114,AVERAGE(N114:P114),AVERAGE(Q114:W114))</f>
        <v>11.483333333333333</v>
      </c>
      <c r="L114" s="4">
        <f>9.9-1.4</f>
        <v>8.5</v>
      </c>
      <c r="M114" s="4">
        <f>10-2.9</f>
        <v>7.1</v>
      </c>
      <c r="N114" s="4">
        <f>2.9+31.4-2.9</f>
        <v>31.4</v>
      </c>
      <c r="O114" s="4">
        <f>19.7-1.4</f>
        <v>18.3</v>
      </c>
      <c r="P114" s="4">
        <f>5.7+42.9-4.3</f>
        <v>44.300000000000004</v>
      </c>
      <c r="Q114" s="4">
        <f>-11.5</f>
        <v>-11.5</v>
      </c>
      <c r="R114" s="4">
        <f>-3.6</f>
        <v>-3.6</v>
      </c>
      <c r="S114" s="4">
        <f>-3.4</f>
        <v>-3.4</v>
      </c>
      <c r="T114" s="4">
        <f>1.6-6.5</f>
        <v>-4.9000000000000004</v>
      </c>
      <c r="U114" s="4">
        <f>3.4-5.2</f>
        <v>-1.8000000000000003</v>
      </c>
      <c r="V114" s="4">
        <f>-1.8</f>
        <v>-1.8</v>
      </c>
      <c r="W114" s="4">
        <f>20</f>
        <v>20</v>
      </c>
    </row>
    <row r="115" spans="1:23" x14ac:dyDescent="0.25">
      <c r="L115" s="13" t="s">
        <v>109</v>
      </c>
      <c r="M115" s="13" t="s">
        <v>110</v>
      </c>
      <c r="N115" s="13">
        <v>10</v>
      </c>
      <c r="O115" s="13">
        <v>11</v>
      </c>
      <c r="P115" s="13">
        <v>12</v>
      </c>
      <c r="Q115" s="13" t="s">
        <v>143</v>
      </c>
      <c r="R115" s="14" t="s">
        <v>136</v>
      </c>
      <c r="S115" s="14" t="s">
        <v>137</v>
      </c>
      <c r="T115" s="13" t="s">
        <v>138</v>
      </c>
      <c r="U115" s="13" t="s">
        <v>139</v>
      </c>
      <c r="V115" s="13" t="s">
        <v>140</v>
      </c>
      <c r="W115" s="13" t="s">
        <v>141</v>
      </c>
    </row>
    <row r="116" spans="1:23" x14ac:dyDescent="0.25">
      <c r="A116" s="4" t="s">
        <v>92</v>
      </c>
      <c r="K116" s="6">
        <f>AVERAGE(L116:M116,AVERAGE(N116:P116),AVERAGE(Q116:W116))</f>
        <v>6.4380952380952383</v>
      </c>
      <c r="L116" s="4">
        <f>4.4-2.9</f>
        <v>1.5000000000000004</v>
      </c>
      <c r="M116" s="4">
        <f>3-4.5</f>
        <v>-1.5</v>
      </c>
      <c r="N116" s="4">
        <f>1.4+29-2.9</f>
        <v>27.5</v>
      </c>
      <c r="O116" s="4">
        <f>20.3-1.4</f>
        <v>18.900000000000002</v>
      </c>
      <c r="P116" s="4">
        <f>7.2+37.7-2.9</f>
        <v>42.000000000000007</v>
      </c>
      <c r="Q116" s="4">
        <f>-11.1</f>
        <v>-11.1</v>
      </c>
      <c r="R116" s="4">
        <f>1.8-1.8</f>
        <v>0</v>
      </c>
      <c r="S116" s="4">
        <f>-5</f>
        <v>-5</v>
      </c>
      <c r="T116" s="4">
        <f>1.6-7.9</f>
        <v>-6.3000000000000007</v>
      </c>
      <c r="U116" s="4">
        <f>3.4-5.2</f>
        <v>-1.8000000000000003</v>
      </c>
      <c r="V116" s="4">
        <f>-1.8</f>
        <v>-1.8</v>
      </c>
      <c r="W116" s="4">
        <f>0</f>
        <v>0</v>
      </c>
    </row>
    <row r="117" spans="1:23" x14ac:dyDescent="0.25">
      <c r="L117" s="13" t="s">
        <v>109</v>
      </c>
      <c r="M117" s="13" t="s">
        <v>110</v>
      </c>
      <c r="N117" s="13">
        <v>7</v>
      </c>
      <c r="O117" s="13">
        <v>8</v>
      </c>
      <c r="P117" s="13">
        <v>9</v>
      </c>
      <c r="Q117" s="13" t="s">
        <v>118</v>
      </c>
      <c r="R117" s="14" t="s">
        <v>136</v>
      </c>
      <c r="S117" s="14" t="s">
        <v>137</v>
      </c>
      <c r="T117" s="13" t="s">
        <v>138</v>
      </c>
      <c r="U117" s="13" t="s">
        <v>139</v>
      </c>
      <c r="V117" s="13" t="s">
        <v>140</v>
      </c>
      <c r="W117" s="13" t="s">
        <v>141</v>
      </c>
    </row>
    <row r="118" spans="1:23" x14ac:dyDescent="0.25">
      <c r="A118" s="4" t="s">
        <v>93</v>
      </c>
      <c r="K118" s="6">
        <f t="shared" ref="K118:K134" si="3">AVERAGE(L118:M118,AVERAGE(N118:P118),AVERAGE(Q118:W118))</f>
        <v>5.8666666666666671</v>
      </c>
      <c r="L118" s="4">
        <f>4.3-2.9</f>
        <v>1.4</v>
      </c>
      <c r="M118" s="4">
        <f>2.9-2.9</f>
        <v>0</v>
      </c>
      <c r="N118" s="4">
        <f>1.5+25-1.5</f>
        <v>25</v>
      </c>
      <c r="O118" s="4">
        <f>15.9-2.9</f>
        <v>13</v>
      </c>
      <c r="P118" s="4">
        <f>7.2+26.1</f>
        <v>33.300000000000004</v>
      </c>
      <c r="Q118" s="4">
        <f>-3.2</f>
        <v>-3.2</v>
      </c>
      <c r="R118" s="4">
        <f>-3.4</f>
        <v>-3.4</v>
      </c>
      <c r="S118" s="4">
        <f>1.6-1.6</f>
        <v>0</v>
      </c>
      <c r="T118" s="4">
        <f>6.3-7.9</f>
        <v>-1.6000000000000005</v>
      </c>
      <c r="U118" s="4">
        <f>3.7-5.6</f>
        <v>-1.8999999999999995</v>
      </c>
      <c r="V118" s="4">
        <f>-1.8</f>
        <v>-1.8</v>
      </c>
      <c r="W118" s="4">
        <f>0</f>
        <v>0</v>
      </c>
    </row>
    <row r="119" spans="1:23" x14ac:dyDescent="0.25">
      <c r="A119" s="4" t="s">
        <v>94</v>
      </c>
      <c r="K119" s="6">
        <f t="shared" si="3"/>
        <v>4.1392857142857142</v>
      </c>
      <c r="L119" s="4">
        <f>-2.8</f>
        <v>-2.8</v>
      </c>
      <c r="M119" s="4">
        <f>1.4-4.3</f>
        <v>-2.9</v>
      </c>
      <c r="N119" s="4">
        <f>32.4</f>
        <v>32.4</v>
      </c>
      <c r="O119" s="4">
        <f>15.3-2.8</f>
        <v>12.5</v>
      </c>
      <c r="P119" s="4">
        <f>2.8+34.7-1.4</f>
        <v>36.1</v>
      </c>
      <c r="Q119" s="4">
        <f>1.6-11.3-1.6</f>
        <v>-11.3</v>
      </c>
      <c r="R119" s="4">
        <f>-6.9</f>
        <v>-6.9</v>
      </c>
      <c r="S119" s="4">
        <f>1.6-6.3</f>
        <v>-4.6999999999999993</v>
      </c>
      <c r="T119" s="4">
        <f>4.7-9.4</f>
        <v>-4.7</v>
      </c>
      <c r="U119" s="4">
        <f>3.6-5.5</f>
        <v>-1.9</v>
      </c>
      <c r="V119" s="4">
        <f>3.6-7.3</f>
        <v>-3.6999999999999997</v>
      </c>
      <c r="W119" s="4">
        <f>0</f>
        <v>0</v>
      </c>
    </row>
    <row r="120" spans="1:23" x14ac:dyDescent="0.25">
      <c r="A120" s="4" t="s">
        <v>95</v>
      </c>
      <c r="K120" s="6">
        <f t="shared" si="3"/>
        <v>0.20000000000000018</v>
      </c>
      <c r="L120" s="4">
        <f>-3.9</f>
        <v>-3.9</v>
      </c>
      <c r="M120" s="4">
        <f>1.4-5.5</f>
        <v>-4.0999999999999996</v>
      </c>
      <c r="N120" s="4">
        <f>17.3</f>
        <v>17.3</v>
      </c>
      <c r="O120" s="4">
        <f>12-2.7</f>
        <v>9.3000000000000007</v>
      </c>
      <c r="P120" s="4">
        <f>1.3+19.7-2.6</f>
        <v>18.399999999999999</v>
      </c>
      <c r="Q120" s="4">
        <f>-9.2</f>
        <v>-9.1999999999999993</v>
      </c>
      <c r="R120" s="4">
        <f>1.7-5.1</f>
        <v>-3.3999999999999995</v>
      </c>
      <c r="S120" s="4">
        <f>-4.8</f>
        <v>-4.8</v>
      </c>
      <c r="T120" s="4">
        <f>1.5-7.6</f>
        <v>-6.1</v>
      </c>
      <c r="U120" s="4">
        <f>-10.3</f>
        <v>-10.3</v>
      </c>
      <c r="V120" s="4">
        <f>-3.4</f>
        <v>-3.4</v>
      </c>
    </row>
    <row r="121" spans="1:23" x14ac:dyDescent="0.25">
      <c r="A121" s="4" t="s">
        <v>96</v>
      </c>
      <c r="K121" s="6">
        <f t="shared" si="3"/>
        <v>-1.9809523809523812</v>
      </c>
      <c r="L121" s="4">
        <f>-8.5</f>
        <v>-8.5</v>
      </c>
      <c r="M121" s="4">
        <f>-8.8</f>
        <v>-8.8000000000000007</v>
      </c>
      <c r="N121" s="4">
        <f>7.1-4.3</f>
        <v>2.8</v>
      </c>
      <c r="O121" s="4">
        <f>5.6-1.4</f>
        <v>4.1999999999999993</v>
      </c>
      <c r="P121" s="4">
        <f>1.4+22.2-1.4</f>
        <v>22.2</v>
      </c>
      <c r="Q121" s="4">
        <f>-9.5-1.6</f>
        <v>-11.1</v>
      </c>
      <c r="R121" s="4">
        <f>-1.6</f>
        <v>-1.6</v>
      </c>
      <c r="S121" s="4">
        <f>-4.9</f>
        <v>-4.9000000000000004</v>
      </c>
      <c r="T121" s="4">
        <f>1.5-7.7</f>
        <v>-6.2</v>
      </c>
      <c r="U121" s="4">
        <f>1.8+3.6-5.5</f>
        <v>-9.9999999999999645E-2</v>
      </c>
      <c r="V121" s="4">
        <f>1.8-5.4</f>
        <v>-3.6000000000000005</v>
      </c>
      <c r="W121" s="4">
        <f>25</f>
        <v>25</v>
      </c>
    </row>
    <row r="122" spans="1:23" x14ac:dyDescent="0.25">
      <c r="A122" s="4" t="s">
        <v>97</v>
      </c>
      <c r="K122" s="6">
        <f t="shared" si="3"/>
        <v>-0.79166666666666707</v>
      </c>
      <c r="L122" s="4">
        <f>1.4+4.3-15.7</f>
        <v>-10</v>
      </c>
      <c r="M122" s="4">
        <f>1.5+3-4.5</f>
        <v>0</v>
      </c>
      <c r="N122" s="4">
        <f>14.7-2.9</f>
        <v>11.799999999999999</v>
      </c>
      <c r="O122" s="4">
        <f>5.7-4.3</f>
        <v>1.4000000000000004</v>
      </c>
      <c r="P122" s="4">
        <f>17.4-1.4</f>
        <v>15.999999999999998</v>
      </c>
      <c r="Q122" s="4">
        <f>1.7-10</f>
        <v>-8.3000000000000007</v>
      </c>
      <c r="R122" s="4">
        <f>-3.3</f>
        <v>-3.3</v>
      </c>
      <c r="S122" s="4">
        <f>3.4-3.4</f>
        <v>0</v>
      </c>
      <c r="T122" s="4">
        <f>3.3-4.9</f>
        <v>-1.6000000000000005</v>
      </c>
      <c r="U122" s="4">
        <f>6.2-8.3</f>
        <v>-2.1000000000000005</v>
      </c>
      <c r="V122" s="4">
        <f>-2.1</f>
        <v>-2.1</v>
      </c>
    </row>
    <row r="123" spans="1:23" x14ac:dyDescent="0.25">
      <c r="A123" s="4" t="s">
        <v>98</v>
      </c>
      <c r="K123" s="6">
        <f t="shared" si="3"/>
        <v>-4.0999999999999996</v>
      </c>
      <c r="L123" s="4">
        <f>1.4-12.7</f>
        <v>-11.299999999999999</v>
      </c>
      <c r="M123" s="4">
        <f>1.5-4.5</f>
        <v>-3</v>
      </c>
      <c r="N123" s="4">
        <f>5.8-1.4</f>
        <v>4.4000000000000004</v>
      </c>
      <c r="O123" s="4">
        <f>2.9-10</f>
        <v>-7.1</v>
      </c>
      <c r="P123" s="4">
        <f>11.3-5.6</f>
        <v>5.7000000000000011</v>
      </c>
      <c r="Q123" s="4">
        <f>1.7-5.1</f>
        <v>-3.3999999999999995</v>
      </c>
      <c r="R123" s="4">
        <f>-1.7</f>
        <v>-1.7</v>
      </c>
      <c r="S123" s="4">
        <f>-3.3</f>
        <v>-3.3</v>
      </c>
      <c r="T123" s="4">
        <f>-9.7</f>
        <v>-9.6999999999999993</v>
      </c>
      <c r="U123" s="4">
        <f>3.4-5.2</f>
        <v>-1.8000000000000003</v>
      </c>
      <c r="V123" s="4">
        <f>1.8-3.6</f>
        <v>-1.8</v>
      </c>
      <c r="W123" s="4">
        <f>0</f>
        <v>0</v>
      </c>
    </row>
    <row r="124" spans="1:23" x14ac:dyDescent="0.25">
      <c r="A124" s="4" t="s">
        <v>99</v>
      </c>
      <c r="K124" s="6">
        <f t="shared" si="3"/>
        <v>-6.5583333333333336</v>
      </c>
      <c r="L124" s="4">
        <f>1.4-17.4</f>
        <v>-15.999999999999998</v>
      </c>
      <c r="M124" s="4">
        <f>3-10.6</f>
        <v>-7.6</v>
      </c>
      <c r="N124" s="4">
        <f>8.7-7.2</f>
        <v>1.4999999999999991</v>
      </c>
      <c r="O124" s="4">
        <f>4.3-5.7-1.4</f>
        <v>-2.8000000000000003</v>
      </c>
      <c r="P124" s="4">
        <f>12.9-5.7</f>
        <v>7.2</v>
      </c>
      <c r="Q124" s="4">
        <f>-15.3</f>
        <v>-15.3</v>
      </c>
      <c r="R124" s="4">
        <f>-6.9</f>
        <v>-6.9</v>
      </c>
      <c r="S124" s="4">
        <f>1.6-3.3</f>
        <v>-1.6999999999999997</v>
      </c>
      <c r="T124" s="4">
        <f>3.2-7.9</f>
        <v>-4.7</v>
      </c>
      <c r="U124" s="4">
        <f>1.8-7.3</f>
        <v>-5.5</v>
      </c>
      <c r="V124" s="4">
        <f>5.6-3.7</f>
        <v>1.8999999999999995</v>
      </c>
      <c r="W124" s="4">
        <f>0</f>
        <v>0</v>
      </c>
    </row>
    <row r="125" spans="1:23" x14ac:dyDescent="0.25">
      <c r="A125" s="4" t="s">
        <v>100</v>
      </c>
      <c r="K125" s="6">
        <f t="shared" si="3"/>
        <v>-5.8416666666666668</v>
      </c>
      <c r="L125" s="4">
        <f>4.3-20.3</f>
        <v>-16</v>
      </c>
      <c r="M125" s="4">
        <f>1.5+6.2-10.8</f>
        <v>-3.1000000000000005</v>
      </c>
      <c r="N125" s="4">
        <f>9-3</f>
        <v>6</v>
      </c>
      <c r="O125" s="4">
        <f>8.8-5.9</f>
        <v>2.9000000000000004</v>
      </c>
      <c r="P125" s="4">
        <f>1.5+5.9-4.4</f>
        <v>3</v>
      </c>
      <c r="Q125" s="4">
        <f>-11.3</f>
        <v>-11.3</v>
      </c>
      <c r="R125" s="4">
        <f>-12.1</f>
        <v>-12.1</v>
      </c>
      <c r="S125" s="4">
        <f>1.8-7.1</f>
        <v>-5.3</v>
      </c>
      <c r="T125" s="4">
        <f>3.3-13.3</f>
        <v>-10</v>
      </c>
      <c r="U125" s="4">
        <f>5.3-12.3</f>
        <v>-7.0000000000000009</v>
      </c>
      <c r="V125" s="4">
        <f>3.6-7.3</f>
        <v>-3.6999999999999997</v>
      </c>
    </row>
    <row r="126" spans="1:23" x14ac:dyDescent="0.25">
      <c r="A126" s="4" t="s">
        <v>144</v>
      </c>
      <c r="K126" s="6">
        <f t="shared" si="3"/>
        <v>4.7125000000000004</v>
      </c>
      <c r="L126" s="4">
        <f>6.9-4.2</f>
        <v>2.7</v>
      </c>
      <c r="M126" s="4">
        <f>5.8-1.4</f>
        <v>4.4000000000000004</v>
      </c>
      <c r="N126" s="4">
        <f>1.4+14.5-2.9</f>
        <v>13</v>
      </c>
      <c r="O126" s="4">
        <f>1.4+9.9-4.2</f>
        <v>7.1000000000000005</v>
      </c>
      <c r="P126" s="4">
        <f>1.4+18.3-2.8</f>
        <v>16.899999999999999</v>
      </c>
      <c r="Q126" s="4">
        <f>4.9-4.9</f>
        <v>0</v>
      </c>
      <c r="R126" s="4">
        <f>0-1.7</f>
        <v>-1.7</v>
      </c>
      <c r="S126" s="4">
        <f>3.3-3.3</f>
        <v>0</v>
      </c>
      <c r="T126" s="4">
        <f>6.6-4.9</f>
        <v>1.6999999999999993</v>
      </c>
      <c r="U126" s="4">
        <f>6.9-8.6</f>
        <v>-1.6999999999999993</v>
      </c>
      <c r="V126" s="4">
        <f>1.8-3.6</f>
        <v>-1.8</v>
      </c>
    </row>
    <row r="127" spans="1:23" x14ac:dyDescent="0.25">
      <c r="A127" s="4" t="s">
        <v>145</v>
      </c>
      <c r="K127" s="6">
        <f t="shared" si="3"/>
        <v>0.7488095238095237</v>
      </c>
      <c r="L127" s="4">
        <f>4.2-8.5</f>
        <v>-4.3</v>
      </c>
      <c r="M127" s="4">
        <f>2.9-2.9</f>
        <v>0</v>
      </c>
      <c r="N127" s="4">
        <f>18.6-2.9-1.4</f>
        <v>14.3</v>
      </c>
      <c r="O127" s="4">
        <f>12.5-1.4-1.4</f>
        <v>9.6999999999999993</v>
      </c>
      <c r="P127" s="4">
        <f>1.4+12.5-5.6</f>
        <v>8.3000000000000007</v>
      </c>
      <c r="Q127" s="4">
        <f>1.6-4.8</f>
        <v>-3.1999999999999997</v>
      </c>
      <c r="R127" s="4">
        <f>3.3-4.9</f>
        <v>-1.6000000000000005</v>
      </c>
      <c r="S127" s="4">
        <f>3.1-7.8</f>
        <v>-4.6999999999999993</v>
      </c>
      <c r="T127" s="4">
        <f>3.1-7.7</f>
        <v>-4.5999999999999996</v>
      </c>
      <c r="U127" s="4">
        <f>5.1-11.9</f>
        <v>-6.8000000000000007</v>
      </c>
      <c r="V127" s="4">
        <f>5.2-8.6</f>
        <v>-3.3999999999999995</v>
      </c>
      <c r="W127" s="4">
        <f>0-0</f>
        <v>0</v>
      </c>
    </row>
    <row r="128" spans="1:23" x14ac:dyDescent="0.25">
      <c r="A128" s="4" t="s">
        <v>146</v>
      </c>
      <c r="K128" s="6">
        <f t="shared" si="3"/>
        <v>-1.3309523809523802</v>
      </c>
      <c r="L128" s="4">
        <f>2.8-5.6</f>
        <v>-2.8</v>
      </c>
      <c r="M128" s="4">
        <f>2.9-8.7</f>
        <v>-5.7999999999999989</v>
      </c>
      <c r="N128" s="4">
        <f>1.4+8.3-4.2</f>
        <v>5.5000000000000009</v>
      </c>
      <c r="O128" s="4">
        <f>1.4+8.2-4.1</f>
        <v>5.5</v>
      </c>
      <c r="P128" s="4">
        <f>2.7+9.6-5.5</f>
        <v>6.8000000000000007</v>
      </c>
      <c r="Q128" s="4">
        <f>4.7-3.1</f>
        <v>1.6</v>
      </c>
      <c r="R128" s="4">
        <f>1.7-3.3</f>
        <v>-1.5999999999999999</v>
      </c>
      <c r="S128" s="4">
        <f>0-4.8</f>
        <v>-4.8</v>
      </c>
      <c r="T128" s="4">
        <f>4.5-4.5</f>
        <v>0</v>
      </c>
      <c r="U128" s="4">
        <f>3.4-10.2</f>
        <v>-6.7999999999999989</v>
      </c>
      <c r="V128" s="4">
        <f>0-7</f>
        <v>-7</v>
      </c>
      <c r="W128" s="4">
        <v>0</v>
      </c>
    </row>
    <row r="129" spans="1:23" x14ac:dyDescent="0.25">
      <c r="A129" s="4" t="s">
        <v>147</v>
      </c>
      <c r="K129" s="6">
        <f t="shared" si="3"/>
        <v>6.7</v>
      </c>
      <c r="L129" s="4">
        <f>9.5-4.1</f>
        <v>5.4</v>
      </c>
      <c r="M129" s="4">
        <f>8.5-2.8</f>
        <v>5.7</v>
      </c>
      <c r="N129" s="4">
        <f>18.9-2.7</f>
        <v>16.2</v>
      </c>
      <c r="O129" s="4">
        <f>13.3-2.7</f>
        <v>10.600000000000001</v>
      </c>
      <c r="P129" s="4">
        <f>12-1.3</f>
        <v>10.7</v>
      </c>
      <c r="Q129" s="4">
        <f>1.6-1.6</f>
        <v>0</v>
      </c>
      <c r="R129" s="4">
        <f>4.9-3.3</f>
        <v>1.6000000000000005</v>
      </c>
      <c r="S129" s="4">
        <f>3.1-1.5</f>
        <v>1.6</v>
      </c>
      <c r="T129" s="4">
        <f>4.5-4.5</f>
        <v>0</v>
      </c>
      <c r="U129" s="4">
        <f>8.1-4.8</f>
        <v>3.3</v>
      </c>
      <c r="V129" s="4">
        <f>6.7-3.3</f>
        <v>3.4000000000000004</v>
      </c>
      <c r="W129" s="4">
        <f>12.5</f>
        <v>12.5</v>
      </c>
    </row>
    <row r="130" spans="1:23" x14ac:dyDescent="0.25">
      <c r="A130" s="4" t="s">
        <v>148</v>
      </c>
      <c r="K130" s="6">
        <f t="shared" si="3"/>
        <v>-3.0952380952380953E-2</v>
      </c>
      <c r="L130" s="4">
        <f>5.5-5.5</f>
        <v>0</v>
      </c>
      <c r="M130" s="4">
        <f>5.8-7.2</f>
        <v>-1.4000000000000004</v>
      </c>
      <c r="N130" s="4">
        <f>10.3-2.9</f>
        <v>7.4</v>
      </c>
      <c r="O130" s="4">
        <f>4.1-2.7</f>
        <v>1.3999999999999995</v>
      </c>
      <c r="P130" s="4">
        <f>5.6-5.6</f>
        <v>0</v>
      </c>
      <c r="Q130" s="4">
        <f>1.6-4.8</f>
        <v>-3.1999999999999997</v>
      </c>
      <c r="R130" s="4">
        <f>0-0</f>
        <v>0</v>
      </c>
      <c r="S130" s="4">
        <f>1.6-6.6</f>
        <v>-5</v>
      </c>
      <c r="T130" s="4">
        <f>3.2-4.8</f>
        <v>-1.5999999999999996</v>
      </c>
      <c r="U130" s="4">
        <f>3.4-3.4</f>
        <v>0</v>
      </c>
      <c r="V130" s="4">
        <f>1.8-3.6</f>
        <v>-1.8</v>
      </c>
      <c r="W130" s="4">
        <f>0-0</f>
        <v>0</v>
      </c>
    </row>
    <row r="131" spans="1:23" x14ac:dyDescent="0.25">
      <c r="A131" s="4" t="s">
        <v>149</v>
      </c>
      <c r="K131" s="6">
        <f t="shared" si="3"/>
        <v>35.61785714285714</v>
      </c>
      <c r="L131" s="4">
        <f>15.4+30.8-4.6</f>
        <v>41.6</v>
      </c>
      <c r="M131" s="4">
        <f>11.1+31.7-3.2</f>
        <v>39.599999999999994</v>
      </c>
      <c r="N131" s="4">
        <f>14.3+38.1</f>
        <v>52.400000000000006</v>
      </c>
      <c r="O131" s="4">
        <f>13.8+38.5</f>
        <v>52.3</v>
      </c>
      <c r="P131" s="4">
        <f>7.7+41.5</f>
        <v>49.2</v>
      </c>
      <c r="Q131" s="4">
        <f>5.4-3.6</f>
        <v>1.8000000000000003</v>
      </c>
      <c r="R131" s="4">
        <f>1.9-7.4</f>
        <v>-5.5</v>
      </c>
      <c r="S131" s="4">
        <f>1.9+11.3-1.9</f>
        <v>11.3</v>
      </c>
      <c r="T131" s="4">
        <f>3.7+14.8</f>
        <v>18.5</v>
      </c>
      <c r="U131" s="4">
        <f>1.9+15.1-1.9</f>
        <v>15.1</v>
      </c>
      <c r="V131" s="4">
        <f>2+14.3-2</f>
        <v>14.3</v>
      </c>
      <c r="W131" s="4">
        <f>14.3</f>
        <v>14.3</v>
      </c>
    </row>
    <row r="132" spans="1:23" x14ac:dyDescent="0.25">
      <c r="A132" s="4" t="s">
        <v>349</v>
      </c>
      <c r="K132" s="6">
        <f t="shared" si="3"/>
        <v>68.608333333333334</v>
      </c>
      <c r="L132" s="4">
        <f>11+60.3</f>
        <v>71.3</v>
      </c>
      <c r="M132" s="4">
        <f>12.9+57.1</f>
        <v>70</v>
      </c>
      <c r="N132" s="4">
        <f>23.5+57.4</f>
        <v>80.900000000000006</v>
      </c>
      <c r="O132" s="4">
        <f>14.1+63.4</f>
        <v>77.5</v>
      </c>
      <c r="P132" s="4">
        <f>5.7+58.6</f>
        <v>64.3</v>
      </c>
      <c r="Q132" s="4">
        <f>9.4+45.3</f>
        <v>54.699999999999996</v>
      </c>
      <c r="R132" s="4">
        <f>10.2+42.4</f>
        <v>52.599999999999994</v>
      </c>
      <c r="S132" s="4">
        <f>15.3+44.1</f>
        <v>59.400000000000006</v>
      </c>
      <c r="T132" s="4">
        <f>14.8+54.1</f>
        <v>68.900000000000006</v>
      </c>
      <c r="U132" s="4">
        <f>15.8+54.4</f>
        <v>70.2</v>
      </c>
      <c r="V132" s="4">
        <f>12.7+50.9</f>
        <v>63.599999999999994</v>
      </c>
      <c r="W132" s="4">
        <f>28.6+14.3</f>
        <v>42.900000000000006</v>
      </c>
    </row>
    <row r="133" spans="1:23" x14ac:dyDescent="0.25">
      <c r="A133" s="4" t="s">
        <v>351</v>
      </c>
      <c r="K133" s="6">
        <f t="shared" si="3"/>
        <v>34.885714285714286</v>
      </c>
      <c r="L133" s="4">
        <f>0+40.6-2.9-0</f>
        <v>37.700000000000003</v>
      </c>
      <c r="M133" s="4">
        <f>0+34.3-3-0</f>
        <v>31.299999999999997</v>
      </c>
      <c r="N133" s="4">
        <f>9+49.3-1.5-0</f>
        <v>56.8</v>
      </c>
      <c r="O133" s="4">
        <f>4.3+52.2-1.4-0</f>
        <v>55.1</v>
      </c>
      <c r="P133" s="4">
        <f>2.9+43.5-1.4-0</f>
        <v>45</v>
      </c>
      <c r="Q133" s="4">
        <f>0+13.1-1.6-0</f>
        <v>11.5</v>
      </c>
      <c r="R133" s="4">
        <f>1.8+9.1-1.8-0</f>
        <v>9.1</v>
      </c>
      <c r="S133" s="4">
        <f>0+16.1-1.8-0</f>
        <v>14.3</v>
      </c>
      <c r="T133" s="4">
        <f>3.4+20.3-3.4-0</f>
        <v>20.3</v>
      </c>
      <c r="U133" s="4">
        <f>3.5+17.5-1.8-0</f>
        <v>19.2</v>
      </c>
      <c r="V133" s="4">
        <f>0+20-0-0</f>
        <v>20</v>
      </c>
      <c r="W133" s="4">
        <f>33.3+16.7-16.7-0</f>
        <v>33.299999999999997</v>
      </c>
    </row>
    <row r="134" spans="1:23" x14ac:dyDescent="0.25">
      <c r="A134" s="4" t="s">
        <v>353</v>
      </c>
      <c r="K134" s="6">
        <f t="shared" si="3"/>
        <v>11.091666666666667</v>
      </c>
      <c r="L134" s="4">
        <f>17.8-12.3</f>
        <v>5.5</v>
      </c>
      <c r="M134" s="4">
        <f>17.1-5.7</f>
        <v>11.400000000000002</v>
      </c>
      <c r="N134" s="4">
        <f>2.9+24.6-1.4</f>
        <v>26.1</v>
      </c>
      <c r="O134" s="4">
        <f>1.4+27.8</f>
        <v>29.2</v>
      </c>
      <c r="P134" s="4">
        <f>20.8</f>
        <v>20.8</v>
      </c>
      <c r="Q134" s="4">
        <f>3.2-6.5</f>
        <v>-3.3</v>
      </c>
      <c r="R134" s="4">
        <f>1.7-1.7</f>
        <v>0</v>
      </c>
      <c r="S134" s="4">
        <f>5-5</f>
        <v>0</v>
      </c>
      <c r="T134" s="4">
        <f>6.7-8.3</f>
        <v>-1.6000000000000005</v>
      </c>
      <c r="U134" s="4">
        <f>8.9-5.4</f>
        <v>3.5</v>
      </c>
      <c r="V134" s="4">
        <f>5.4-3.6</f>
        <v>1.8000000000000003</v>
      </c>
      <c r="W134" s="4">
        <f>14.3</f>
        <v>14.3</v>
      </c>
    </row>
    <row r="135" spans="1:23" x14ac:dyDescent="0.25">
      <c r="O135" s="4"/>
    </row>
    <row r="136" spans="1:23" x14ac:dyDescent="0.25">
      <c r="O136" s="4"/>
    </row>
    <row r="137" spans="1:23" x14ac:dyDescent="0.25">
      <c r="O137" s="4"/>
    </row>
    <row r="138" spans="1:23" x14ac:dyDescent="0.25">
      <c r="O138" s="4"/>
    </row>
    <row r="139" spans="1:23" x14ac:dyDescent="0.25">
      <c r="O139" s="4"/>
    </row>
    <row r="140" spans="1:23" x14ac:dyDescent="0.25">
      <c r="O140" s="4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dataframe</vt:lpstr>
      <vt:lpstr>series</vt:lpstr>
      <vt:lpstr>raw</vt:lpstr>
      <vt:lpstr>raw!data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</cp:lastModifiedBy>
  <dcterms:created xsi:type="dcterms:W3CDTF">2011-03-01T22:16:38Z</dcterms:created>
  <dcterms:modified xsi:type="dcterms:W3CDTF">2021-03-04T18:54:54Z</dcterms:modified>
</cp:coreProperties>
</file>