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3950" windowHeight="1153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L9" i="1"/>
  <c r="F9" l="1"/>
  <c r="D6" l="1"/>
  <c r="E6"/>
  <c r="F6"/>
  <c r="G6"/>
  <c r="G7"/>
  <c r="F7"/>
  <c r="E7"/>
  <c r="D7"/>
  <c r="D8"/>
  <c r="E8"/>
  <c r="F8"/>
  <c r="G8"/>
  <c r="G9"/>
  <c r="E9"/>
  <c r="D9"/>
  <c r="G10"/>
  <c r="F10"/>
  <c r="E10"/>
  <c r="D10"/>
  <c r="C10"/>
  <c r="C9"/>
  <c r="C8"/>
  <c r="C7"/>
  <c r="C6"/>
  <c r="C40"/>
  <c r="C36"/>
  <c r="C32"/>
  <c r="D32"/>
  <c r="C28"/>
  <c r="D28"/>
  <c r="C24"/>
  <c r="D24"/>
  <c r="L7" l="1"/>
  <c r="M7"/>
  <c r="L8"/>
  <c r="M8"/>
  <c r="M9"/>
  <c r="L10"/>
  <c r="M10"/>
  <c r="M6"/>
  <c r="L6"/>
  <c r="H36"/>
  <c r="H39"/>
  <c r="H40"/>
  <c r="H43"/>
  <c r="H45"/>
  <c r="H48"/>
  <c r="H35"/>
  <c r="G48"/>
  <c r="G45"/>
  <c r="G43"/>
  <c r="G40"/>
  <c r="G39"/>
  <c r="G36"/>
  <c r="G35"/>
  <c r="I7"/>
  <c r="I8"/>
  <c r="I9"/>
  <c r="I10"/>
  <c r="I6"/>
  <c r="E48"/>
  <c r="F48" s="1"/>
  <c r="E45"/>
  <c r="F45" s="1"/>
  <c r="E43"/>
  <c r="F43" s="1"/>
  <c r="E40"/>
  <c r="F40" s="1"/>
  <c r="E39"/>
  <c r="F39" s="1"/>
  <c r="E36"/>
  <c r="F36" s="1"/>
  <c r="E35"/>
  <c r="F35" s="1"/>
  <c r="J7" l="1"/>
  <c r="K7" s="1"/>
  <c r="J8"/>
  <c r="K8" s="1"/>
  <c r="J9"/>
  <c r="K9" s="1"/>
  <c r="J10"/>
  <c r="K10" s="1"/>
  <c r="J6"/>
  <c r="K6" s="1"/>
</calcChain>
</file>

<file path=xl/sharedStrings.xml><?xml version="1.0" encoding="utf-8"?>
<sst xmlns="http://schemas.openxmlformats.org/spreadsheetml/2006/main" count="136" uniqueCount="111">
  <si>
    <t>param 0</t>
  </si>
  <si>
    <t>param 1</t>
  </si>
  <si>
    <t>q</t>
  </si>
  <si>
    <t>beta</t>
  </si>
  <si>
    <t>phi</t>
  </si>
  <si>
    <t>theta</t>
  </si>
  <si>
    <t>b</t>
  </si>
  <si>
    <t>eta</t>
  </si>
  <si>
    <t>gamma</t>
  </si>
  <si>
    <t>delta</t>
  </si>
  <si>
    <t>gammaT</t>
  </si>
  <si>
    <t>deltaT</t>
  </si>
  <si>
    <t>kappa</t>
  </si>
  <si>
    <t>alpha</t>
  </si>
  <si>
    <t>{beta, 0.7*0.5, 1.15*0.5},</t>
  </si>
  <si>
    <t xml:space="preserve"> {phi, 0.85*1.65, 1.5*1.65},</t>
  </si>
  <si>
    <t xml:space="preserve"> {theta, 0.25*0.4, 1.2*0.4},</t>
  </si>
  <si>
    <t xml:space="preserve"> {gamma, 0.95*0.7, 1.05*0.7},</t>
  </si>
  <si>
    <t xml:space="preserve"> {delta, 0.95*0.7, 1.05*0.7},</t>
  </si>
  <si>
    <t xml:space="preserve"> {gammaT, 0.95*1.5, 1.05*1.5},</t>
  </si>
  <si>
    <t xml:space="preserve"> {deltaT, 0.90*0.7, 1.1*0.7},</t>
  </si>
  <si>
    <t xml:space="preserve"> {eta, 0.95*1.4, 1.05*1.4},</t>
  </si>
  <si>
    <t xml:space="preserve"> {b, 0.9*1.17, 1.5*1.17},</t>
  </si>
  <si>
    <t xml:space="preserve"> {kappa, 0.9*0.0025, 1.1*0.0025},</t>
  </si>
  <si>
    <t xml:space="preserve"> {alpha, 0.95*0.7, 1.05*0.7}}</t>
  </si>
  <si>
    <t>beta0</t>
  </si>
  <si>
    <t>beta1</t>
  </si>
  <si>
    <t>qbeta</t>
  </si>
  <si>
    <t>phi0</t>
  </si>
  <si>
    <t>phi1</t>
  </si>
  <si>
    <t>qphi</t>
  </si>
  <si>
    <t>theta0</t>
  </si>
  <si>
    <t>theta1</t>
  </si>
  <si>
    <t>qtheta</t>
  </si>
  <si>
    <t>b0</t>
  </si>
  <si>
    <t>b1</t>
  </si>
  <si>
    <t>qb</t>
  </si>
  <si>
    <t>eta0</t>
  </si>
  <si>
    <t>eta1</t>
  </si>
  <si>
    <t>qeta</t>
  </si>
  <si>
    <t>estimated value</t>
  </si>
  <si>
    <t xml:space="preserve">ranges for baseline parameters (with index 0) </t>
  </si>
  <si>
    <t xml:space="preserve">are given by the fitted value +- </t>
  </si>
  <si>
    <t xml:space="preserve">ranges for intervention parameters (with index 1) </t>
  </si>
  <si>
    <t xml:space="preserve"> {phi1, 0.1*phi0, phi0}</t>
  </si>
  <si>
    <t>{theta1,  0.1*theta0, theta0}</t>
  </si>
  <si>
    <t xml:space="preserve"> {b1, b0, 7}</t>
  </si>
  <si>
    <t>{qb, 0,   0.7}</t>
  </si>
  <si>
    <t xml:space="preserve"> {qf, 0.1, 0.5}</t>
  </si>
  <si>
    <t xml:space="preserve"> {qt, 0.1, 0.5}</t>
  </si>
  <si>
    <t xml:space="preserve"> {qbb, 0.1, 0.3},</t>
  </si>
  <si>
    <t xml:space="preserve"> {qe, 0.1,  0.3}}</t>
  </si>
  <si>
    <t>{eta1, eta0, 3.5}</t>
  </si>
  <si>
    <t>beta1, 0.8*beta0, beta0}</t>
  </si>
  <si>
    <t xml:space="preserve">PARAMETER VALUES USED FOR SIMULATIONS </t>
  </si>
  <si>
    <t>BASELINE PARAM</t>
  </si>
  <si>
    <t>INTERVENTION</t>
  </si>
  <si>
    <t>DAMPING COEFF</t>
  </si>
  <si>
    <t>MEAN VALUE</t>
  </si>
  <si>
    <t>range (MIN)</t>
  </si>
  <si>
    <t>range (MAX)</t>
  </si>
  <si>
    <t xml:space="preserve"> 0,35 </t>
  </si>
  <si>
    <t>0,1</t>
  </si>
  <si>
    <t xml:space="preserve"> 1,4025</t>
  </si>
  <si>
    <t>1,33</t>
  </si>
  <si>
    <t>0,665</t>
  </si>
  <si>
    <t xml:space="preserve"> 0,575</t>
  </si>
  <si>
    <t>0,3</t>
  </si>
  <si>
    <t>2,475</t>
  </si>
  <si>
    <t>0,5</t>
  </si>
  <si>
    <t>0,48</t>
  </si>
  <si>
    <t>7</t>
  </si>
  <si>
    <t>0,7</t>
  </si>
  <si>
    <t>1,47</t>
  </si>
  <si>
    <t>3,5</t>
  </si>
  <si>
    <t>0,735</t>
  </si>
  <si>
    <t>FOR THE</t>
  </si>
  <si>
    <t>ESTIMATED</t>
  </si>
  <si>
    <t>VALUE</t>
  </si>
  <si>
    <t>1/rate (weeks)</t>
  </si>
  <si>
    <t>WEEKS</t>
  </si>
  <si>
    <t>DAYS</t>
  </si>
  <si>
    <t>(p0+p1)/2</t>
  </si>
  <si>
    <t>weeks</t>
  </si>
  <si>
    <t>days</t>
  </si>
  <si>
    <t>TIME TO</t>
  </si>
  <si>
    <t>qmin</t>
  </si>
  <si>
    <t>qmax</t>
  </si>
  <si>
    <t>RANGE FOR q</t>
  </si>
  <si>
    <t>MIN RANGE</t>
  </si>
  <si>
    <t>MAX RANGE</t>
  </si>
  <si>
    <t>max time</t>
  </si>
  <si>
    <t>7*ln(2)/(qmin)</t>
  </si>
  <si>
    <t>min time</t>
  </si>
  <si>
    <t>7*ln(2)/(qmax)</t>
  </si>
  <si>
    <t>E0</t>
  </si>
  <si>
    <t>I0</t>
  </si>
  <si>
    <t>D0</t>
  </si>
  <si>
    <t>H0</t>
  </si>
  <si>
    <t>R0</t>
  </si>
  <si>
    <t>RC</t>
  </si>
  <si>
    <t>RH</t>
  </si>
  <si>
    <t>RF</t>
  </si>
  <si>
    <t>1.91894</t>
  </si>
  <si>
    <t>0.751728</t>
  </si>
  <si>
    <t>0.160151</t>
  </si>
  <si>
    <t>0.286123</t>
  </si>
  <si>
    <t>0.0418779</t>
  </si>
  <si>
    <t>0.226586</t>
  </si>
  <si>
    <t>0.480877</t>
  </si>
  <si>
    <t>1.4924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</si>
</sst>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2" fillId="8" borderId="0" xfId="0" applyFont="1" applyFill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7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58"/>
  <sheetViews>
    <sheetView tabSelected="1" topLeftCell="A16" workbookViewId="0">
      <selection activeCell="A10" sqref="A10:XFD10"/>
    </sheetView>
  </sheetViews>
  <sheetFormatPr defaultRowHeight="15"/>
  <cols>
    <col min="2" max="2" width="17.7109375" customWidth="1"/>
    <col min="3" max="3" width="21" style="1" customWidth="1"/>
    <col min="4" max="4" width="12.85546875" customWidth="1"/>
    <col min="5" max="5" width="14.7109375" customWidth="1"/>
    <col min="6" max="6" width="21.140625" customWidth="1"/>
    <col min="7" max="8" width="12.85546875" customWidth="1"/>
    <col min="9" max="9" width="12.28515625" customWidth="1"/>
    <col min="10" max="10" width="15.140625" customWidth="1"/>
    <col min="11" max="11" width="18.140625" customWidth="1"/>
    <col min="12" max="12" width="16.42578125" customWidth="1"/>
    <col min="13" max="13" width="23" customWidth="1"/>
  </cols>
  <sheetData>
    <row r="2" spans="1:17" ht="23.25">
      <c r="C2" s="15"/>
      <c r="D2" s="16"/>
      <c r="E2" s="16"/>
      <c r="F2" s="17" t="s">
        <v>54</v>
      </c>
      <c r="G2" s="16"/>
      <c r="H2" s="16"/>
      <c r="I2" s="16"/>
      <c r="J2" s="16"/>
      <c r="K2" s="16"/>
      <c r="L2" s="16"/>
      <c r="M2" s="16"/>
      <c r="N2" s="16"/>
      <c r="O2" s="16"/>
    </row>
    <row r="3" spans="1:17">
      <c r="J3" s="9" t="s">
        <v>85</v>
      </c>
      <c r="K3" s="10" t="s">
        <v>85</v>
      </c>
      <c r="L3" s="1" t="s">
        <v>91</v>
      </c>
      <c r="M3" s="1" t="s">
        <v>93</v>
      </c>
    </row>
    <row r="4" spans="1:17">
      <c r="C4" s="18" t="s">
        <v>55</v>
      </c>
      <c r="D4" t="s">
        <v>56</v>
      </c>
      <c r="E4" t="s">
        <v>57</v>
      </c>
      <c r="F4" t="s">
        <v>88</v>
      </c>
      <c r="G4" s="20" t="s">
        <v>88</v>
      </c>
      <c r="H4" s="20"/>
      <c r="I4" s="35" t="s">
        <v>58</v>
      </c>
      <c r="J4" s="9" t="s">
        <v>58</v>
      </c>
      <c r="K4" s="10" t="s">
        <v>58</v>
      </c>
      <c r="L4" s="1" t="s">
        <v>92</v>
      </c>
      <c r="M4" s="1" t="s">
        <v>94</v>
      </c>
    </row>
    <row r="5" spans="1:17">
      <c r="B5" s="1"/>
      <c r="C5" s="6" t="s">
        <v>0</v>
      </c>
      <c r="D5" s="6" t="s">
        <v>1</v>
      </c>
      <c r="E5" s="6" t="s">
        <v>2</v>
      </c>
      <c r="F5" s="33" t="s">
        <v>86</v>
      </c>
      <c r="G5" s="33" t="s">
        <v>87</v>
      </c>
      <c r="H5" s="33"/>
      <c r="I5" s="8" t="s">
        <v>82</v>
      </c>
      <c r="J5" s="9" t="s">
        <v>83</v>
      </c>
      <c r="K5" s="10" t="s">
        <v>84</v>
      </c>
      <c r="L5" s="33" t="s">
        <v>84</v>
      </c>
      <c r="M5" s="33" t="s">
        <v>84</v>
      </c>
      <c r="N5" s="1"/>
    </row>
    <row r="6" spans="1:17">
      <c r="B6" s="6" t="s">
        <v>3</v>
      </c>
      <c r="C6" s="2">
        <f>B23</f>
        <v>0.53190000000000004</v>
      </c>
      <c r="D6" s="2">
        <f>B24</f>
        <v>0.50544599999999995</v>
      </c>
      <c r="E6" s="2">
        <f>B25</f>
        <v>0.388096</v>
      </c>
      <c r="F6" s="2" t="str">
        <f>C25</f>
        <v>0,1</v>
      </c>
      <c r="G6" s="2" t="str">
        <f>D25</f>
        <v>0,3</v>
      </c>
      <c r="H6" s="29"/>
      <c r="I6" s="29">
        <f>(D6+C6)/2</f>
        <v>0.51867299999999994</v>
      </c>
      <c r="J6" s="29">
        <f>LN(2)/E6</f>
        <v>1.7860199037350173</v>
      </c>
      <c r="K6" s="29">
        <f>J6*7</f>
        <v>12.502139326145121</v>
      </c>
      <c r="L6" s="29">
        <f>7*LN(2)/F6</f>
        <v>48.520302639196167</v>
      </c>
      <c r="M6" s="29">
        <f>7*LN(2)/G6</f>
        <v>16.173434213065391</v>
      </c>
      <c r="N6" s="2"/>
    </row>
    <row r="7" spans="1:17">
      <c r="B7" s="6" t="s">
        <v>4</v>
      </c>
      <c r="C7" s="2">
        <f>B27</f>
        <v>2.1038999999999999</v>
      </c>
      <c r="D7" s="2">
        <f>B28</f>
        <v>1.11493</v>
      </c>
      <c r="E7" s="2">
        <f>B29</f>
        <v>0.49602600000000002</v>
      </c>
      <c r="F7" s="2" t="str">
        <f>C29</f>
        <v>0,1</v>
      </c>
      <c r="G7" s="2" t="str">
        <f>D29</f>
        <v>0,5</v>
      </c>
      <c r="H7" s="29"/>
      <c r="I7" s="29">
        <f t="shared" ref="I7:I10" si="0">(D7+C7)/2</f>
        <v>1.6094149999999998</v>
      </c>
      <c r="J7" s="29">
        <f>LN(2)/E7</f>
        <v>1.3974009035009158</v>
      </c>
      <c r="K7" s="29">
        <f t="shared" ref="K7:K10" si="1">J7*7</f>
        <v>9.7818063245064106</v>
      </c>
      <c r="L7" s="29">
        <f t="shared" ref="L7:L10" si="2">7*LN(2)/F7</f>
        <v>48.520302639196167</v>
      </c>
      <c r="M7" s="29">
        <f t="shared" ref="M7:M10" si="3">7*LN(2)/G7</f>
        <v>9.7040605278392338</v>
      </c>
      <c r="N7" s="2"/>
    </row>
    <row r="8" spans="1:17">
      <c r="B8" s="6" t="s">
        <v>5</v>
      </c>
      <c r="C8" s="2">
        <f>B31</f>
        <v>0.32800000000000001</v>
      </c>
      <c r="D8" s="2">
        <f>B32</f>
        <v>9.5482600000000001E-2</v>
      </c>
      <c r="E8" s="2">
        <f>B33</f>
        <v>0.43670999999999999</v>
      </c>
      <c r="F8" s="2" t="str">
        <f>C33</f>
        <v>0,1</v>
      </c>
      <c r="G8" s="2" t="str">
        <f>D33</f>
        <v>0,5</v>
      </c>
      <c r="H8" s="29"/>
      <c r="I8" s="29">
        <f t="shared" si="0"/>
        <v>0.21174130000000002</v>
      </c>
      <c r="J8" s="29">
        <f>LN(2)/E8</f>
        <v>1.587202446841028</v>
      </c>
      <c r="K8" s="29">
        <f t="shared" si="1"/>
        <v>11.110417127887196</v>
      </c>
      <c r="L8" s="29">
        <f t="shared" si="2"/>
        <v>48.520302639196167</v>
      </c>
      <c r="M8" s="29">
        <f t="shared" si="3"/>
        <v>9.7040605278392338</v>
      </c>
      <c r="N8" s="2"/>
    </row>
    <row r="9" spans="1:17">
      <c r="B9" s="6" t="s">
        <v>6</v>
      </c>
      <c r="C9" s="2">
        <f>B35</f>
        <v>1.3043</v>
      </c>
      <c r="D9" s="2">
        <f>B36</f>
        <v>1.4171100000000001</v>
      </c>
      <c r="E9" s="2">
        <f>B37</f>
        <v>0.22950499999999999</v>
      </c>
      <c r="F9" s="2">
        <f>C37</f>
        <v>1.0000000000000001E-5</v>
      </c>
      <c r="G9" s="2" t="str">
        <f>D37</f>
        <v>0,7</v>
      </c>
      <c r="H9" s="29"/>
      <c r="I9" s="29">
        <f t="shared" si="0"/>
        <v>1.3607050000000001</v>
      </c>
      <c r="J9" s="29">
        <f>LN(2)/E9</f>
        <v>3.0201833535650437</v>
      </c>
      <c r="K9" s="29">
        <f t="shared" si="1"/>
        <v>21.141283474955305</v>
      </c>
      <c r="L9" s="29">
        <f>7*LN(2)/F9</f>
        <v>485203.02639196167</v>
      </c>
      <c r="M9" s="29">
        <f t="shared" si="3"/>
        <v>6.9314718055994531</v>
      </c>
      <c r="N9" s="2"/>
    </row>
    <row r="10" spans="1:17">
      <c r="B10" s="6" t="s">
        <v>7</v>
      </c>
      <c r="C10" s="2">
        <f>B39</f>
        <v>1.4543999999999999</v>
      </c>
      <c r="D10" s="2">
        <f>B40</f>
        <v>1.6878299999999999</v>
      </c>
      <c r="E10" s="2">
        <f>B41</f>
        <v>0.179532</v>
      </c>
      <c r="F10" s="2" t="str">
        <f>C41</f>
        <v>0,1</v>
      </c>
      <c r="G10" s="2" t="str">
        <f>D41</f>
        <v>0,3</v>
      </c>
      <c r="H10" s="29"/>
      <c r="I10" s="29">
        <f t="shared" si="0"/>
        <v>1.5711149999999998</v>
      </c>
      <c r="J10" s="29">
        <f>LN(2)/E10</f>
        <v>3.8608558951047462</v>
      </c>
      <c r="K10" s="29">
        <f t="shared" si="1"/>
        <v>27.025991265733225</v>
      </c>
      <c r="L10" s="29">
        <f t="shared" si="2"/>
        <v>48.520302639196167</v>
      </c>
      <c r="M10" s="29">
        <f t="shared" si="3"/>
        <v>16.173434213065391</v>
      </c>
      <c r="N10" s="2"/>
    </row>
    <row r="11" spans="1:17">
      <c r="A11" s="20"/>
      <c r="B11" s="33"/>
      <c r="C11" s="34"/>
      <c r="D11" s="34"/>
      <c r="E11" s="34"/>
      <c r="F11" s="29"/>
      <c r="G11" s="29"/>
      <c r="H11" s="29"/>
      <c r="I11" s="29"/>
      <c r="J11" s="29"/>
      <c r="K11" s="29"/>
      <c r="L11" s="29"/>
      <c r="M11" s="29"/>
      <c r="N11" s="33"/>
      <c r="O11" s="20"/>
      <c r="P11" s="20"/>
      <c r="Q11" s="20"/>
    </row>
    <row r="12" spans="1:17">
      <c r="A12" s="20"/>
      <c r="B12" s="33"/>
      <c r="C12" s="34"/>
      <c r="D12" s="34"/>
      <c r="E12" s="34"/>
      <c r="F12" s="29"/>
      <c r="G12" s="29"/>
      <c r="H12" s="29"/>
      <c r="I12" s="29"/>
      <c r="J12" s="29"/>
      <c r="K12" s="29"/>
      <c r="L12" s="29"/>
      <c r="M12" s="29"/>
      <c r="N12" s="33"/>
      <c r="O12" s="20"/>
      <c r="P12" s="20"/>
      <c r="Q12" s="20"/>
    </row>
    <row r="13" spans="1:17">
      <c r="A13" s="20"/>
      <c r="B13" s="33"/>
      <c r="C13" s="34"/>
      <c r="D13" s="34"/>
      <c r="E13" s="34"/>
      <c r="F13" s="29"/>
      <c r="G13" s="29"/>
      <c r="H13" s="29"/>
      <c r="I13" s="29"/>
      <c r="J13" s="29"/>
      <c r="K13" s="29"/>
      <c r="L13" s="29"/>
      <c r="M13" s="29"/>
      <c r="N13" s="33"/>
      <c r="O13" s="20"/>
      <c r="P13" s="20"/>
      <c r="Q13" s="20"/>
    </row>
    <row r="14" spans="1:17">
      <c r="A14" s="20"/>
      <c r="B14" s="33"/>
      <c r="C14" s="34"/>
      <c r="D14" s="34"/>
      <c r="E14" s="34"/>
      <c r="F14" s="29"/>
      <c r="G14" s="29"/>
      <c r="H14" s="29"/>
      <c r="I14" s="29"/>
      <c r="J14" s="29"/>
      <c r="K14" s="29"/>
      <c r="L14" s="29"/>
      <c r="M14" s="29"/>
      <c r="N14" s="33"/>
      <c r="O14" s="20"/>
      <c r="P14" s="20"/>
      <c r="Q14" s="20"/>
    </row>
    <row r="15" spans="1:17">
      <c r="A15" s="20"/>
      <c r="B15" s="33"/>
      <c r="C15" s="34"/>
      <c r="D15" s="34"/>
      <c r="E15" s="34"/>
      <c r="F15" s="29"/>
      <c r="G15" s="29"/>
      <c r="H15" s="29"/>
      <c r="I15" s="29"/>
      <c r="J15" s="29"/>
      <c r="K15" s="29"/>
      <c r="L15" s="29"/>
      <c r="M15" s="29"/>
      <c r="N15" s="33"/>
      <c r="O15" s="20"/>
      <c r="P15" s="20"/>
      <c r="Q15" s="20"/>
    </row>
    <row r="16" spans="1:17"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7">
      <c r="E17" s="23"/>
    </row>
    <row r="18" spans="1:17">
      <c r="E18" s="23"/>
    </row>
    <row r="19" spans="1:17">
      <c r="E19" s="24"/>
    </row>
    <row r="20" spans="1:17">
      <c r="E20" s="24"/>
    </row>
    <row r="21" spans="1:17">
      <c r="A21" s="1"/>
      <c r="B21" s="1"/>
      <c r="E21" s="20"/>
      <c r="M21" s="5" t="s">
        <v>41</v>
      </c>
      <c r="N21" s="5"/>
      <c r="O21" s="5"/>
      <c r="P21" s="5"/>
      <c r="Q21" s="5"/>
    </row>
    <row r="22" spans="1:17">
      <c r="A22" s="1"/>
      <c r="B22" s="12" t="s">
        <v>40</v>
      </c>
      <c r="C22" s="6" t="s">
        <v>59</v>
      </c>
      <c r="D22" s="14" t="s">
        <v>60</v>
      </c>
      <c r="E22" s="29"/>
      <c r="M22" s="5" t="s">
        <v>42</v>
      </c>
      <c r="N22" s="5"/>
      <c r="O22" s="5"/>
      <c r="P22" s="5"/>
      <c r="Q22" s="5"/>
    </row>
    <row r="23" spans="1:17">
      <c r="A23" s="1" t="s">
        <v>25</v>
      </c>
      <c r="B23" s="2">
        <v>0.53190000000000004</v>
      </c>
      <c r="C23" s="2" t="s">
        <v>61</v>
      </c>
      <c r="D23" s="2" t="s">
        <v>66</v>
      </c>
    </row>
    <row r="24" spans="1:17">
      <c r="A24" s="1" t="s">
        <v>26</v>
      </c>
      <c r="B24" s="2">
        <v>0.50544599999999995</v>
      </c>
      <c r="C24" s="3">
        <f>0.8*B23</f>
        <v>0.42552000000000006</v>
      </c>
      <c r="D24" s="3">
        <f>B23</f>
        <v>0.53190000000000004</v>
      </c>
      <c r="M24" t="s">
        <v>14</v>
      </c>
    </row>
    <row r="25" spans="1:17">
      <c r="A25" s="1" t="s">
        <v>27</v>
      </c>
      <c r="B25" s="2">
        <v>0.388096</v>
      </c>
      <c r="C25" s="2" t="s">
        <v>62</v>
      </c>
      <c r="D25" s="2" t="s">
        <v>67</v>
      </c>
      <c r="E25" s="4"/>
      <c r="M25" t="s">
        <v>15</v>
      </c>
    </row>
    <row r="26" spans="1:17">
      <c r="A26" s="1"/>
      <c r="B26" s="2"/>
      <c r="C26" s="2"/>
      <c r="D26" s="2"/>
      <c r="M26" t="s">
        <v>16</v>
      </c>
    </row>
    <row r="27" spans="1:17">
      <c r="A27" s="1" t="s">
        <v>28</v>
      </c>
      <c r="B27" s="2">
        <v>2.1038999999999999</v>
      </c>
      <c r="C27" s="2" t="s">
        <v>63</v>
      </c>
      <c r="D27" s="2" t="s">
        <v>68</v>
      </c>
      <c r="M27" t="s">
        <v>17</v>
      </c>
    </row>
    <row r="28" spans="1:17">
      <c r="A28" s="1" t="s">
        <v>29</v>
      </c>
      <c r="B28" s="2">
        <v>1.11493</v>
      </c>
      <c r="C28" s="3">
        <f>0.1*B27</f>
        <v>0.21038999999999999</v>
      </c>
      <c r="D28" s="3">
        <f>B27</f>
        <v>2.1038999999999999</v>
      </c>
      <c r="M28" t="s">
        <v>18</v>
      </c>
    </row>
    <row r="29" spans="1:17">
      <c r="A29" s="1" t="s">
        <v>30</v>
      </c>
      <c r="B29" s="2">
        <v>0.49602600000000002</v>
      </c>
      <c r="C29" s="2" t="s">
        <v>62</v>
      </c>
      <c r="D29" s="2" t="s">
        <v>69</v>
      </c>
      <c r="E29" s="21" t="s">
        <v>79</v>
      </c>
      <c r="F29" s="21" t="s">
        <v>79</v>
      </c>
      <c r="G29" s="26" t="s">
        <v>79</v>
      </c>
      <c r="H29" s="30" t="s">
        <v>79</v>
      </c>
      <c r="M29" t="s">
        <v>19</v>
      </c>
    </row>
    <row r="30" spans="1:17">
      <c r="A30" s="1"/>
      <c r="B30" s="2"/>
      <c r="C30" s="2"/>
      <c r="D30" s="2"/>
      <c r="E30" s="21" t="s">
        <v>76</v>
      </c>
      <c r="F30" s="21" t="s">
        <v>76</v>
      </c>
      <c r="G30" s="26" t="s">
        <v>76</v>
      </c>
      <c r="H30" s="30" t="s">
        <v>76</v>
      </c>
      <c r="M30" t="s">
        <v>20</v>
      </c>
    </row>
    <row r="31" spans="1:17">
      <c r="A31" s="1" t="s">
        <v>31</v>
      </c>
      <c r="B31" s="2">
        <v>0.32800000000000001</v>
      </c>
      <c r="C31" s="2" t="s">
        <v>62</v>
      </c>
      <c r="D31" s="2" t="s">
        <v>70</v>
      </c>
      <c r="E31" s="22" t="s">
        <v>77</v>
      </c>
      <c r="F31" s="22" t="s">
        <v>77</v>
      </c>
      <c r="G31" s="27" t="s">
        <v>89</v>
      </c>
      <c r="H31" s="31" t="s">
        <v>90</v>
      </c>
      <c r="M31" t="s">
        <v>21</v>
      </c>
    </row>
    <row r="32" spans="1:17">
      <c r="A32" s="1" t="s">
        <v>32</v>
      </c>
      <c r="B32" s="2">
        <v>9.5482600000000001E-2</v>
      </c>
      <c r="C32" s="3">
        <f>0.1*B31</f>
        <v>3.2800000000000003E-2</v>
      </c>
      <c r="D32" s="3">
        <f>B31</f>
        <v>0.32800000000000001</v>
      </c>
      <c r="E32" s="22" t="s">
        <v>78</v>
      </c>
      <c r="F32" s="22" t="s">
        <v>78</v>
      </c>
      <c r="G32" s="27" t="s">
        <v>78</v>
      </c>
      <c r="H32" s="31" t="s">
        <v>78</v>
      </c>
      <c r="M32" t="s">
        <v>22</v>
      </c>
    </row>
    <row r="33" spans="1:17">
      <c r="A33" s="1" t="s">
        <v>33</v>
      </c>
      <c r="B33" s="2">
        <v>0.43670999999999999</v>
      </c>
      <c r="C33" s="2" t="s">
        <v>62</v>
      </c>
      <c r="D33" s="2" t="s">
        <v>69</v>
      </c>
      <c r="E33" s="13"/>
      <c r="F33" s="13"/>
      <c r="G33" s="5"/>
      <c r="H33" s="30"/>
      <c r="M33" t="s">
        <v>23</v>
      </c>
    </row>
    <row r="34" spans="1:17">
      <c r="A34" s="1"/>
      <c r="B34" s="2"/>
      <c r="C34" s="2"/>
      <c r="D34" s="2"/>
      <c r="E34" s="25" t="s">
        <v>80</v>
      </c>
      <c r="F34" s="25" t="s">
        <v>81</v>
      </c>
      <c r="G34" s="28" t="s">
        <v>81</v>
      </c>
      <c r="H34" s="32" t="s">
        <v>81</v>
      </c>
      <c r="M34" t="s">
        <v>24</v>
      </c>
    </row>
    <row r="35" spans="1:17">
      <c r="A35" s="1" t="s">
        <v>34</v>
      </c>
      <c r="B35" s="2">
        <v>1.3043</v>
      </c>
      <c r="C35" s="2">
        <v>1.0529999999999999</v>
      </c>
      <c r="D35" s="2">
        <v>1.7549999999999999</v>
      </c>
      <c r="E35" s="3">
        <f>1/B35</f>
        <v>0.7666947788085563</v>
      </c>
      <c r="F35" s="4">
        <f>E35*7</f>
        <v>5.3668634516598939</v>
      </c>
      <c r="G35" s="19">
        <f>7*1/C35</f>
        <v>6.6476733143399818</v>
      </c>
      <c r="H35" s="19">
        <f>7*1/D35</f>
        <v>3.9886039886039888</v>
      </c>
    </row>
    <row r="36" spans="1:17">
      <c r="A36" s="1" t="s">
        <v>35</v>
      </c>
      <c r="B36" s="2">
        <v>1.4171100000000001</v>
      </c>
      <c r="C36" s="3">
        <f>B35</f>
        <v>1.3043</v>
      </c>
      <c r="D36" s="2" t="s">
        <v>71</v>
      </c>
      <c r="E36" s="3">
        <f t="shared" ref="E36:E48" si="4">1/B36</f>
        <v>0.70566152239416835</v>
      </c>
      <c r="F36" s="4">
        <f t="shared" ref="F36:F48" si="5">E36*7</f>
        <v>4.9396306567591788</v>
      </c>
      <c r="G36" s="19">
        <f t="shared" ref="G36:G48" si="6">7*1/C36</f>
        <v>5.3668634516598939</v>
      </c>
      <c r="H36" s="19">
        <f t="shared" ref="H36:H48" si="7">7*1/D36</f>
        <v>1</v>
      </c>
    </row>
    <row r="37" spans="1:17">
      <c r="A37" s="1" t="s">
        <v>36</v>
      </c>
      <c r="B37" s="2">
        <v>0.22950499999999999</v>
      </c>
      <c r="C37" s="2">
        <v>1.0000000000000001E-5</v>
      </c>
      <c r="D37" s="2" t="s">
        <v>72</v>
      </c>
      <c r="E37" s="3"/>
      <c r="F37" s="4"/>
      <c r="G37" s="19"/>
      <c r="H37" s="19"/>
      <c r="M37" s="5"/>
      <c r="N37" s="5"/>
      <c r="O37" s="5"/>
      <c r="P37" s="5"/>
      <c r="Q37" s="5"/>
    </row>
    <row r="38" spans="1:17">
      <c r="A38" s="1"/>
      <c r="B38" s="2"/>
      <c r="C38" s="2"/>
      <c r="D38" s="2"/>
      <c r="E38" s="3"/>
      <c r="F38" s="4"/>
      <c r="G38" s="19"/>
      <c r="H38" s="19"/>
      <c r="M38" s="5" t="s">
        <v>43</v>
      </c>
      <c r="N38" s="5"/>
      <c r="O38" s="5"/>
      <c r="P38" s="5"/>
      <c r="Q38" s="5"/>
    </row>
    <row r="39" spans="1:17">
      <c r="A39" s="1" t="s">
        <v>37</v>
      </c>
      <c r="B39" s="2">
        <v>1.4543999999999999</v>
      </c>
      <c r="C39" s="2" t="s">
        <v>64</v>
      </c>
      <c r="D39" s="2" t="s">
        <v>73</v>
      </c>
      <c r="E39" s="3">
        <f t="shared" si="4"/>
        <v>0.68756875687568764</v>
      </c>
      <c r="F39" s="4">
        <f t="shared" si="5"/>
        <v>4.812981298129813</v>
      </c>
      <c r="G39" s="19">
        <f t="shared" si="6"/>
        <v>5.2631578947368416</v>
      </c>
      <c r="H39" s="19">
        <f t="shared" si="7"/>
        <v>4.7619047619047619</v>
      </c>
      <c r="M39" s="5" t="s">
        <v>42</v>
      </c>
      <c r="N39" s="5"/>
      <c r="O39" s="5"/>
    </row>
    <row r="40" spans="1:17">
      <c r="A40" s="1" t="s">
        <v>38</v>
      </c>
      <c r="B40" s="2">
        <v>1.6878299999999999</v>
      </c>
      <c r="C40" s="3">
        <f>B39</f>
        <v>1.4543999999999999</v>
      </c>
      <c r="D40" s="2" t="s">
        <v>74</v>
      </c>
      <c r="E40" s="3">
        <f t="shared" si="4"/>
        <v>0.59247673047641058</v>
      </c>
      <c r="F40" s="4">
        <f t="shared" si="5"/>
        <v>4.1473371133348742</v>
      </c>
      <c r="G40" s="19">
        <f t="shared" si="6"/>
        <v>4.812981298129813</v>
      </c>
      <c r="H40" s="19">
        <f t="shared" si="7"/>
        <v>2</v>
      </c>
    </row>
    <row r="41" spans="1:17">
      <c r="A41" s="1" t="s">
        <v>39</v>
      </c>
      <c r="B41" s="2">
        <v>0.179532</v>
      </c>
      <c r="C41" s="2" t="s">
        <v>62</v>
      </c>
      <c r="D41" s="2" t="s">
        <v>67</v>
      </c>
      <c r="E41" s="3"/>
      <c r="F41" s="4"/>
      <c r="G41" s="19"/>
      <c r="H41" s="19"/>
    </row>
    <row r="42" spans="1:17">
      <c r="A42" s="1"/>
      <c r="B42" s="2"/>
      <c r="C42" s="2"/>
      <c r="D42" s="2"/>
      <c r="E42" s="3"/>
      <c r="F42" s="4"/>
      <c r="G42" s="19"/>
      <c r="H42" s="19"/>
      <c r="N42" s="7" t="s">
        <v>53</v>
      </c>
    </row>
    <row r="43" spans="1:17">
      <c r="A43" s="1" t="s">
        <v>8</v>
      </c>
      <c r="B43" s="2">
        <v>0.67079999999999995</v>
      </c>
      <c r="C43" s="2" t="s">
        <v>65</v>
      </c>
      <c r="D43" s="2" t="s">
        <v>75</v>
      </c>
      <c r="E43" s="3">
        <f t="shared" si="4"/>
        <v>1.4907573047107932</v>
      </c>
      <c r="F43" s="4">
        <f t="shared" si="5"/>
        <v>10.435301132975551</v>
      </c>
      <c r="G43" s="19">
        <f t="shared" si="6"/>
        <v>10.526315789473683</v>
      </c>
      <c r="H43" s="19">
        <f t="shared" si="7"/>
        <v>9.5238095238095237</v>
      </c>
      <c r="N43" s="7" t="s">
        <v>52</v>
      </c>
    </row>
    <row r="44" spans="1:17">
      <c r="A44" s="1" t="s">
        <v>9</v>
      </c>
      <c r="B44" s="2">
        <v>0.72819999999999996</v>
      </c>
      <c r="C44" s="2">
        <v>0.69</v>
      </c>
      <c r="D44" s="2">
        <v>0.73</v>
      </c>
      <c r="E44" s="3"/>
      <c r="F44" s="4"/>
      <c r="G44" s="19"/>
      <c r="H44" s="19"/>
      <c r="N44" s="7" t="s">
        <v>51</v>
      </c>
    </row>
    <row r="45" spans="1:17">
      <c r="A45" s="1" t="s">
        <v>10</v>
      </c>
      <c r="B45" s="2">
        <v>1.5303</v>
      </c>
      <c r="C45" s="2">
        <v>1.425</v>
      </c>
      <c r="D45" s="2">
        <v>1.575</v>
      </c>
      <c r="E45" s="3">
        <f t="shared" si="4"/>
        <v>0.65346664052800107</v>
      </c>
      <c r="F45" s="4">
        <f t="shared" si="5"/>
        <v>4.5742664836960074</v>
      </c>
      <c r="G45" s="19">
        <f t="shared" si="6"/>
        <v>4.9122807017543861</v>
      </c>
      <c r="H45" s="19">
        <f t="shared" si="7"/>
        <v>4.4444444444444446</v>
      </c>
      <c r="N45" s="7" t="s">
        <v>44</v>
      </c>
    </row>
    <row r="46" spans="1:17">
      <c r="A46" s="1" t="s">
        <v>11</v>
      </c>
      <c r="B46" s="2">
        <v>0.61409999999999998</v>
      </c>
      <c r="C46" s="2">
        <v>0.52</v>
      </c>
      <c r="D46" s="2">
        <v>0.64</v>
      </c>
      <c r="E46" s="3"/>
      <c r="F46" s="4"/>
      <c r="G46" s="19"/>
      <c r="H46" s="19"/>
      <c r="N46" s="7" t="s">
        <v>45</v>
      </c>
    </row>
    <row r="47" spans="1:17">
      <c r="A47" s="1" t="s">
        <v>12</v>
      </c>
      <c r="B47" s="2">
        <v>2.5000000000000001E-3</v>
      </c>
      <c r="C47" s="2">
        <v>2.2499999999999998E-3</v>
      </c>
      <c r="D47" s="2">
        <v>2.7499999999999998E-3</v>
      </c>
      <c r="E47" s="3"/>
      <c r="F47" s="4"/>
      <c r="G47" s="19"/>
      <c r="H47" s="19"/>
      <c r="N47" s="7" t="s">
        <v>46</v>
      </c>
    </row>
    <row r="48" spans="1:17">
      <c r="A48" s="1" t="s">
        <v>13</v>
      </c>
      <c r="B48" s="2">
        <v>0.69450000000000001</v>
      </c>
      <c r="C48" s="2">
        <v>0.66500000000000004</v>
      </c>
      <c r="D48" s="2">
        <v>0.73499999999999999</v>
      </c>
      <c r="E48" s="3">
        <f t="shared" si="4"/>
        <v>1.4398848092152627</v>
      </c>
      <c r="F48" s="4">
        <f t="shared" si="5"/>
        <v>10.079193664506839</v>
      </c>
      <c r="G48" s="19">
        <f t="shared" si="6"/>
        <v>10.526315789473683</v>
      </c>
      <c r="H48" s="19">
        <f t="shared" si="7"/>
        <v>9.5238095238095237</v>
      </c>
      <c r="N48" s="7" t="s">
        <v>47</v>
      </c>
    </row>
    <row r="49" spans="1:15">
      <c r="C49"/>
      <c r="N49" s="7" t="s">
        <v>48</v>
      </c>
    </row>
    <row r="50" spans="1:15">
      <c r="A50" s="1" t="s">
        <v>95</v>
      </c>
      <c r="B50" s="2">
        <v>3.4199999999999999E-6</v>
      </c>
      <c r="C50" s="2">
        <v>0</v>
      </c>
      <c r="D50" s="2">
        <v>1.5E-5</v>
      </c>
      <c r="N50" s="7" t="s">
        <v>49</v>
      </c>
    </row>
    <row r="51" spans="1:15">
      <c r="A51" s="1" t="s">
        <v>96</v>
      </c>
      <c r="B51" s="2">
        <v>2.3099999999999999E-6</v>
      </c>
      <c r="C51" s="2">
        <v>0</v>
      </c>
      <c r="D51" s="2">
        <v>1.5E-5</v>
      </c>
      <c r="N51" s="7" t="s">
        <v>50</v>
      </c>
    </row>
    <row r="52" spans="1:15">
      <c r="A52" s="1" t="s">
        <v>97</v>
      </c>
      <c r="B52" s="2">
        <v>4.25E-6</v>
      </c>
      <c r="C52" s="2">
        <v>0</v>
      </c>
      <c r="D52" s="2">
        <v>1.5E-5</v>
      </c>
    </row>
    <row r="53" spans="1:15">
      <c r="A53" s="1" t="s">
        <v>98</v>
      </c>
      <c r="B53" s="2">
        <v>9.9999999999999995E-8</v>
      </c>
      <c r="C53" s="2">
        <v>0</v>
      </c>
      <c r="D53" s="2">
        <v>1.5E-5</v>
      </c>
      <c r="N53" s="11"/>
      <c r="O53" s="11"/>
    </row>
    <row r="54" spans="1:15">
      <c r="C54"/>
      <c r="N54" s="11"/>
      <c r="O54" s="11"/>
    </row>
    <row r="55" spans="1:15">
      <c r="A55" s="1" t="s">
        <v>99</v>
      </c>
      <c r="B55" s="2">
        <v>1.4458</v>
      </c>
      <c r="C55" s="1" t="s">
        <v>104</v>
      </c>
      <c r="D55" s="1" t="s">
        <v>103</v>
      </c>
      <c r="N55" s="11"/>
      <c r="O55" s="11"/>
    </row>
    <row r="56" spans="1:15">
      <c r="A56" s="1" t="s">
        <v>100</v>
      </c>
      <c r="B56" s="2">
        <v>0.25059999999999999</v>
      </c>
      <c r="C56" s="1" t="s">
        <v>105</v>
      </c>
      <c r="D56" s="1" t="s">
        <v>106</v>
      </c>
      <c r="N56" s="11"/>
      <c r="O56" s="11"/>
    </row>
    <row r="57" spans="1:15">
      <c r="A57" s="1" t="s">
        <v>101</v>
      </c>
      <c r="B57" s="2">
        <v>0.14660000000000001</v>
      </c>
      <c r="C57" s="1" t="s">
        <v>107</v>
      </c>
      <c r="D57" s="1" t="s">
        <v>108</v>
      </c>
    </row>
    <row r="58" spans="1:15">
      <c r="A58" s="1" t="s">
        <v>102</v>
      </c>
      <c r="B58" s="2">
        <v>1.0487</v>
      </c>
      <c r="C58" s="1" t="s">
        <v>109</v>
      </c>
      <c r="D58" s="1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"/>
  <sheetViews>
    <sheetView workbookViewId="0">
      <selection activeCell="C22" sqref="C22"/>
    </sheetView>
  </sheetViews>
  <sheetFormatPr defaultRowHeight="15"/>
  <cols>
    <col min="3" max="3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Bolyai Intezet</dc:creator>
  <cp:lastModifiedBy>User</cp:lastModifiedBy>
  <dcterms:created xsi:type="dcterms:W3CDTF">2015-02-10T16:23:01Z</dcterms:created>
  <dcterms:modified xsi:type="dcterms:W3CDTF">2015-02-20T19:10:24Z</dcterms:modified>
</cp:coreProperties>
</file>