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N" sheetId="1" state="visible" r:id="rId2"/>
    <sheet name="CART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<sst xmlns="http://schemas.openxmlformats.org/spreadsheetml/2006/main" count="302" uniqueCount="52">
  <si>
    <t xml:space="preserve">Exposure</t>
  </si>
  <si>
    <t xml:space="preserve">Numbered_maritalStatus</t>
  </si>
  <si>
    <t xml:space="preserve">MaritalStatus</t>
  </si>
  <si>
    <t xml:space="preserve">MonthAtHospital</t>
  </si>
  <si>
    <t xml:space="preserve">Infected</t>
  </si>
  <si>
    <t xml:space="preserve">Test points:</t>
  </si>
  <si>
    <t xml:space="preserve">Rank</t>
  </si>
  <si>
    <t xml:space="preserve">Distance</t>
  </si>
  <si>
    <t xml:space="preserve">label</t>
  </si>
  <si>
    <t xml:space="preserve">k</t>
  </si>
  <si>
    <t xml:space="preserve">Married</t>
  </si>
  <si>
    <t xml:space="preserve">No</t>
  </si>
  <si>
    <t xml:space="preserve">Exposure:</t>
  </si>
  <si>
    <t xml:space="preserve">Marital Status</t>
  </si>
  <si>
    <t xml:space="preserve">numerical</t>
  </si>
  <si>
    <t xml:space="preserve">MAH</t>
  </si>
  <si>
    <t xml:space="preserve">Predicted</t>
  </si>
  <si>
    <t xml:space="preserve">Yes</t>
  </si>
  <si>
    <t xml:space="preserve">Single</t>
  </si>
  <si>
    <t xml:space="preserve">K = 3</t>
  </si>
  <si>
    <t xml:space="preserve"> </t>
  </si>
  <si>
    <t xml:space="preserve">Discrete MAH</t>
  </si>
  <si>
    <t xml:space="preserve">Discrete Infected</t>
  </si>
  <si>
    <t xml:space="preserve">Unused Data</t>
  </si>
  <si>
    <t xml:space="preserve">Subset for Expsoure</t>
  </si>
  <si>
    <t xml:space="preserve">4 Levels</t>
  </si>
  <si>
    <t xml:space="preserve">Mean Infected</t>
  </si>
  <si>
    <t xml:space="preserve">Absolute Error</t>
  </si>
  <si>
    <t xml:space="preserve">1 Node Tree Using Exposure</t>
  </si>
  <si>
    <t xml:space="preserve">Rounded to 1 or 0</t>
  </si>
  <si>
    <t xml:space="preserve">I only used Exposure as a predictor because Discrete Marital Status and MAH make the prediction of Infection worse</t>
  </si>
  <si>
    <t xml:space="preserve">Data</t>
  </si>
  <si>
    <t xml:space="preserve">StDev - Discrete Infected</t>
  </si>
  <si>
    <t xml:space="preserve">Average - Discrete Infected</t>
  </si>
  <si>
    <t xml:space="preserve">Total Result</t>
  </si>
  <si>
    <t xml:space="preserve">Exposure STD DEV Reduction</t>
  </si>
  <si>
    <t xml:space="preserve">Subset for marital status</t>
  </si>
  <si>
    <t xml:space="preserve">1 = married</t>
  </si>
  <si>
    <t xml:space="preserve">0 = single</t>
  </si>
  <si>
    <t xml:space="preserve">marital STD DEV Reduction</t>
  </si>
  <si>
    <t xml:space="preserve">This is a bad predictor</t>
  </si>
  <si>
    <t xml:space="preserve">Subset for Discrete MAH </t>
  </si>
  <si>
    <t xml:space="preserve">1 = &gt;=6</t>
  </si>
  <si>
    <t xml:space="preserve">0 = &lt;6</t>
  </si>
  <si>
    <t xml:space="preserve">This is also a bad predictor</t>
  </si>
  <si>
    <t xml:space="preserve">1 = Marrred</t>
  </si>
  <si>
    <t xml:space="preserve">1 for &gt;= 6</t>
  </si>
  <si>
    <t xml:space="preserve">1= infected</t>
  </si>
  <si>
    <t xml:space="preserve">Mean Absoloute Error</t>
  </si>
  <si>
    <t xml:space="preserve">0 for &lt; 6</t>
  </si>
  <si>
    <t xml:space="preserve">0 = not infected</t>
  </si>
  <si>
    <t xml:space="preserve">Std Dev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</si>
</sst>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4C2F4"/>
        <bgColor rgb="FFC0C0C0"/>
      </patternFill>
    </fill>
    <fill>
      <patternFill patternType="solid">
        <fgColor rgb="FFD9D2E9"/>
        <bgColor rgb="FFF4CCCC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0" createdVersion="3">
  <cacheSource type="worksheet">
    <worksheetSource ref="A1:D51" sheet="CART"/>
  </cacheSource>
  <cacheFields count="4">
    <cacheField name="Exposu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Numbered_maritalStatus" numFmtId="0">
      <sharedItems containsSemiMixedTypes="0" containsString="0" containsNumber="1" containsInteger="1" minValue="0" maxValue="1" count="2">
        <n v="0"/>
        <n v="1"/>
      </sharedItems>
    </cacheField>
    <cacheField name="Discrete MAH" numFmtId="0">
      <sharedItems containsSemiMixedTypes="0" containsString="0" containsNumber="1" containsInteger="1" minValue="0" maxValue="1" count="2">
        <n v="0"/>
        <n v="1"/>
      </sharedItems>
    </cacheField>
    <cacheField name="Discrete Infected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2"/>
    <x v="1"/>
    <x v="1"/>
    <x v="0"/>
  </r>
  <r>
    <x v="2"/>
    <x v="1"/>
    <x v="0"/>
    <x v="1"/>
  </r>
  <r>
    <x v="2"/>
    <x v="1"/>
    <x v="1"/>
    <x v="0"/>
  </r>
  <r>
    <x v="0"/>
    <x v="1"/>
    <x v="1"/>
    <x v="0"/>
  </r>
  <r>
    <x v="3"/>
    <x v="0"/>
    <x v="0"/>
    <x v="0"/>
  </r>
  <r>
    <x v="2"/>
    <x v="1"/>
    <x v="0"/>
    <x v="0"/>
  </r>
  <r>
    <x v="1"/>
    <x v="1"/>
    <x v="0"/>
    <x v="1"/>
  </r>
  <r>
    <x v="0"/>
    <x v="1"/>
    <x v="1"/>
    <x v="0"/>
  </r>
  <r>
    <x v="3"/>
    <x v="0"/>
    <x v="1"/>
    <x v="0"/>
  </r>
  <r>
    <x v="3"/>
    <x v="0"/>
    <x v="1"/>
    <x v="0"/>
  </r>
  <r>
    <x v="3"/>
    <x v="0"/>
    <x v="0"/>
    <x v="0"/>
  </r>
  <r>
    <x v="1"/>
    <x v="1"/>
    <x v="1"/>
    <x v="0"/>
  </r>
  <r>
    <x v="0"/>
    <x v="0"/>
    <x v="0"/>
    <x v="1"/>
  </r>
  <r>
    <x v="2"/>
    <x v="1"/>
    <x v="1"/>
    <x v="0"/>
  </r>
  <r>
    <x v="0"/>
    <x v="1"/>
    <x v="1"/>
    <x v="1"/>
  </r>
  <r>
    <x v="0"/>
    <x v="1"/>
    <x v="1"/>
    <x v="0"/>
  </r>
  <r>
    <x v="3"/>
    <x v="1"/>
    <x v="1"/>
    <x v="0"/>
  </r>
  <r>
    <x v="1"/>
    <x v="1"/>
    <x v="0"/>
    <x v="1"/>
  </r>
  <r>
    <x v="2"/>
    <x v="1"/>
    <x v="0"/>
    <x v="0"/>
  </r>
  <r>
    <x v="2"/>
    <x v="0"/>
    <x v="1"/>
    <x v="0"/>
  </r>
  <r>
    <x v="1"/>
    <x v="0"/>
    <x v="0"/>
    <x v="1"/>
  </r>
  <r>
    <x v="2"/>
    <x v="1"/>
    <x v="0"/>
    <x v="1"/>
  </r>
  <r>
    <x v="2"/>
    <x v="0"/>
    <x v="0"/>
    <x v="0"/>
  </r>
  <r>
    <x v="3"/>
    <x v="1"/>
    <x v="0"/>
    <x v="0"/>
  </r>
  <r>
    <x v="0"/>
    <x v="0"/>
    <x v="1"/>
    <x v="1"/>
  </r>
  <r>
    <x v="2"/>
    <x v="0"/>
    <x v="1"/>
    <x v="0"/>
  </r>
  <r>
    <x v="2"/>
    <x v="1"/>
    <x v="0"/>
    <x v="0"/>
  </r>
  <r>
    <x v="2"/>
    <x v="0"/>
    <x v="0"/>
    <x v="0"/>
  </r>
  <r>
    <x v="1"/>
    <x v="1"/>
    <x v="0"/>
    <x v="1"/>
  </r>
  <r>
    <x v="3"/>
    <x v="1"/>
    <x v="1"/>
    <x v="0"/>
  </r>
  <r>
    <x v="3"/>
    <x v="1"/>
    <x v="0"/>
    <x v="0"/>
  </r>
  <r>
    <x v="2"/>
    <x v="0"/>
    <x v="1"/>
    <x v="0"/>
  </r>
  <r>
    <x v="0"/>
    <x v="1"/>
    <x v="1"/>
    <x v="0"/>
  </r>
  <r>
    <x v="3"/>
    <x v="1"/>
    <x v="1"/>
    <x v="0"/>
  </r>
  <r>
    <x v="1"/>
    <x v="0"/>
    <x v="0"/>
    <x v="0"/>
  </r>
  <r>
    <x v="0"/>
    <x v="0"/>
    <x v="0"/>
    <x v="0"/>
  </r>
  <r>
    <x v="2"/>
    <x v="1"/>
    <x v="0"/>
    <x v="0"/>
  </r>
  <r>
    <x v="3"/>
    <x v="0"/>
    <x v="0"/>
    <x v="0"/>
  </r>
  <r>
    <x v="0"/>
    <x v="1"/>
    <x v="1"/>
    <x v="0"/>
  </r>
  <r>
    <x v="2"/>
    <x v="1"/>
    <x v="0"/>
    <x v="1"/>
  </r>
  <r>
    <x v="3"/>
    <x v="1"/>
    <x v="0"/>
    <x v="0"/>
  </r>
  <r>
    <x v="3"/>
    <x v="0"/>
    <x v="0"/>
    <x v="0"/>
  </r>
  <r>
    <x v="0"/>
    <x v="1"/>
    <x v="1"/>
    <x v="0"/>
  </r>
  <r>
    <x v="3"/>
    <x v="0"/>
    <x v="0"/>
    <x v="0"/>
  </r>
  <r>
    <x v="2"/>
    <x v="1"/>
    <x v="1"/>
    <x v="0"/>
  </r>
  <r>
    <x v="3"/>
    <x v="0"/>
    <x v="0"/>
    <x v="0"/>
  </r>
  <r>
    <x v="0"/>
    <x v="0"/>
    <x v="1"/>
    <x v="1"/>
  </r>
  <r>
    <x v="1"/>
    <x v="0"/>
    <x v="1"/>
    <x v="0"/>
  </r>
  <r>
    <x v="2"/>
    <x v="1"/>
    <x v="1"/>
    <x v="0"/>
  </r>
  <r>
    <x v="3"/>
    <x v="0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CART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J3:M9" firstHeaderRow="1" firstDataRow="2" firstDataCol="1"/>
  <pivotFields count="4">
    <pivotField axis="axisRow" showAll="0" compact="0" outline="0">
      <items count="5">
        <item x="0"/>
        <item x="1"/>
        <item x="2"/>
        <item x="3"/>
        <item t="default"/>
      </items>
    </pivotField>
    <pivotField showAll="0" compact="0" outline="0"/>
    <pivotField showAll="0" compact="0" outline="0"/>
    <pivotField dataField="1" showAll="0" compact="0" outline="0"/>
  </pivotFields>
  <rowFields count="1">
    <field x="0"/>
  </rowFields>
  <colFields count="1">
    <field x="-2"/>
  </colFields>
  <dataFields count="3">
    <dataField fld="3" subtotal="stdDev"/>
    <dataField fld="3" subtotal="average"/>
    <dataField fld="3" subtotal="stdDev"/>
  </dataFields>
</pivotTableDefinition>
</file>

<file path=xl/pivotTables/pivotTable2.xml><?xml version="1.0" encoding="utf-8"?>
<pivotTableDefinition xmlns="http://schemas.openxmlformats.org/spreadsheetml/2006/main" name="CART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J16:M20" firstHeaderRow="1" firstDataRow="2" firstDataCol="1"/>
  <pivotFields count="4">
    <pivotField showAll="0" compact="0" outline="0"/>
    <pivotField axis="axisRow" showAll="0" compact="0" outline="0">
      <items count="3">
        <item x="0"/>
        <item x="1"/>
        <item t="default"/>
      </items>
    </pivotField>
    <pivotField showAll="0" compact="0" outline="0"/>
    <pivotField dataField="1" showAll="0" compact="0" outline="0"/>
  </pivotFields>
  <rowFields count="1">
    <field x="1"/>
  </rowFields>
  <colFields count="1">
    <field x="-2"/>
  </colFields>
  <dataFields count="3">
    <dataField fld="3" subtotal="stdDev"/>
    <dataField fld="3" subtotal="average"/>
    <dataField fld="3" subtotal="stdDev"/>
  </dataFields>
</pivotTableDefinition>
</file>

<file path=xl/pivotTables/pivotTable3.xml><?xml version="1.0" encoding="utf-8"?>
<pivotTableDefinition xmlns="http://schemas.openxmlformats.org/spreadsheetml/2006/main" name="CART 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J27:M31" firstHeaderRow="1" firstDataRow="2" firstDataCol="1"/>
  <pivotFields count="4">
    <pivotField showAll="0" compact="0" outline="0"/>
    <pivotField showAll="0" compact="0" outline="0"/>
    <pivotField axis="axisRow" showAll="0" compact="0" outline="0">
      <items count="3">
        <item x="0"/>
        <item x="1"/>
        <item t="default"/>
      </items>
    </pivotField>
    <pivotField dataField="1" showAll="0" compact="0" outline="0"/>
  </pivotFields>
  <rowFields count="1">
    <field x="2"/>
  </rowFields>
  <colFields count="1">
    <field x="-2"/>
  </colFields>
  <dataFields count="3">
    <dataField fld="3" subtotal="stdDev"/>
    <dataField fld="3" subtotal="average"/>
    <dataField fld="3" subtotal="stdDev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5" activeCellId="0" sqref="T65"/>
    </sheetView>
  </sheetViews>
  <sheetFormatPr defaultRowHeight="1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25.5"/>
    <col collapsed="false" customWidth="true" hidden="false" outlineLevel="0" max="3" min="3" style="0" width="14.09"/>
    <col collapsed="false" customWidth="true" hidden="false" outlineLevel="0" max="4" min="4" style="0" width="17.26"/>
    <col collapsed="false" customWidth="true" hidden="false" outlineLevel="0" max="5" min="5" style="0" width="9.16"/>
    <col collapsed="false" customWidth="true" hidden="false" outlineLevel="0" max="6" min="6" style="0" width="7.75"/>
    <col collapsed="false" customWidth="true" hidden="false" outlineLevel="0" max="7" min="7" style="0" width="12.45"/>
    <col collapsed="false" customWidth="true" hidden="false" outlineLevel="0" max="8" min="8" style="0" width="14.73"/>
    <col collapsed="false" customWidth="true" hidden="false" outlineLevel="0" max="9" min="9" style="0" width="10.93"/>
    <col collapsed="false" customWidth="true" hidden="false" outlineLevel="0" max="11" min="10" style="0" width="7.63"/>
    <col collapsed="false" customWidth="true" hidden="false" outlineLevel="0" max="12" min="12" style="0" width="8"/>
    <col collapsed="false" customWidth="true" hidden="false" outlineLevel="0" max="14" min="13" style="0" width="7.63"/>
    <col collapsed="false" customWidth="true" hidden="false" outlineLevel="0" max="15" min="15" style="0" width="9.38"/>
    <col collapsed="false" customWidth="true" hidden="false" outlineLevel="0" max="33" min="16" style="0" width="7.63"/>
    <col collapsed="false" customWidth="true" hidden="false" outlineLevel="0" max="1025" min="34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M1" s="2"/>
      <c r="N1" s="4" t="s">
        <v>6</v>
      </c>
      <c r="O1" s="4" t="s">
        <v>7</v>
      </c>
      <c r="P1" s="4" t="s">
        <v>8</v>
      </c>
      <c r="Q1" s="4"/>
      <c r="R1" s="4" t="s">
        <v>9</v>
      </c>
      <c r="S1" s="4" t="s">
        <v>4</v>
      </c>
      <c r="T1" s="2"/>
      <c r="U1" s="5" t="s">
        <v>6</v>
      </c>
      <c r="V1" s="5" t="s">
        <v>7</v>
      </c>
      <c r="W1" s="5" t="s">
        <v>8</v>
      </c>
      <c r="X1" s="5"/>
      <c r="Y1" s="5" t="s">
        <v>9</v>
      </c>
      <c r="Z1" s="5" t="s">
        <v>4</v>
      </c>
      <c r="AA1" s="2"/>
      <c r="AB1" s="6" t="s">
        <v>6</v>
      </c>
      <c r="AC1" s="6" t="s">
        <v>7</v>
      </c>
      <c r="AD1" s="6" t="s">
        <v>8</v>
      </c>
      <c r="AE1" s="6"/>
      <c r="AF1" s="6" t="s">
        <v>9</v>
      </c>
      <c r="AG1" s="6" t="s">
        <v>4</v>
      </c>
    </row>
    <row r="2" customFormat="false" ht="14.25" hidden="false" customHeight="true" outlineLevel="0" collapsed="false">
      <c r="A2" s="1" t="n">
        <v>3</v>
      </c>
      <c r="B2" s="7" t="n">
        <v>1</v>
      </c>
      <c r="C2" s="8" t="s">
        <v>10</v>
      </c>
      <c r="D2" s="8" t="n">
        <v>7</v>
      </c>
      <c r="E2" s="8" t="s">
        <v>11</v>
      </c>
      <c r="F2" s="2"/>
      <c r="G2" s="3" t="s">
        <v>12</v>
      </c>
      <c r="H2" s="3" t="s">
        <v>13</v>
      </c>
      <c r="I2" s="3" t="s">
        <v>14</v>
      </c>
      <c r="J2" s="3" t="s">
        <v>15</v>
      </c>
      <c r="K2" s="3" t="s">
        <v>4</v>
      </c>
      <c r="L2" s="3" t="s">
        <v>16</v>
      </c>
      <c r="M2" s="2"/>
      <c r="N2" s="4" t="n">
        <f aca="false">RANK(O2, $O$2:$O$51, 1)</f>
        <v>37</v>
      </c>
      <c r="O2" s="4" t="n">
        <f aca="false">SQRT((G3+A2)^2 + (I3+B2)^2 + (J3+D2)^2)</f>
        <v>9.16515138991168</v>
      </c>
      <c r="P2" s="4" t="str">
        <f aca="false">E2</f>
        <v>No</v>
      </c>
      <c r="Q2" s="4"/>
      <c r="R2" s="4" t="n">
        <v>1</v>
      </c>
      <c r="S2" s="4" t="str">
        <f aca="false">VLOOKUP(R2, $N$2:$P$51, 3, 0)</f>
        <v>Yes</v>
      </c>
      <c r="T2" s="2"/>
      <c r="U2" s="5" t="n">
        <f aca="false">RANK(V2, $V$2:$V$51, 1)</f>
        <v>44</v>
      </c>
      <c r="V2" s="5" t="n">
        <f aca="false">SQRT((G4+A2)^2 + (I4+B2)^2 + (J4+D2)^2)</f>
        <v>12.5698050899765</v>
      </c>
      <c r="W2" s="5" t="str">
        <f aca="false">E2</f>
        <v>No</v>
      </c>
      <c r="X2" s="5"/>
      <c r="Y2" s="5" t="n">
        <v>1</v>
      </c>
      <c r="Z2" s="5" t="str">
        <f aca="false">VLOOKUP(Y2, $U$2:$W$51, 3, 0)</f>
        <v>Yes</v>
      </c>
      <c r="AA2" s="2"/>
      <c r="AB2" s="6" t="n">
        <f aca="false">RANK(AC2, $AC$2:$AC$51, 1)</f>
        <v>44</v>
      </c>
      <c r="AC2" s="6" t="n">
        <f aca="false">SQRT((G5+A2)^2 + (I5+B2)^2 + (J5+D2)^2)</f>
        <v>13.9642400437689</v>
      </c>
      <c r="AD2" s="6" t="str">
        <f aca="false">E2</f>
        <v>No</v>
      </c>
      <c r="AE2" s="6"/>
      <c r="AF2" s="6" t="n">
        <v>1</v>
      </c>
      <c r="AG2" s="6" t="str">
        <f aca="false">VLOOKUP(AF2, $AB$2:$AD$51, 3, 0)</f>
        <v>Yes</v>
      </c>
    </row>
    <row r="3" customFormat="false" ht="14.25" hidden="false" customHeight="true" outlineLevel="0" collapsed="false">
      <c r="A3" s="1" t="n">
        <v>3</v>
      </c>
      <c r="B3" s="7" t="n">
        <v>1</v>
      </c>
      <c r="C3" s="8" t="s">
        <v>10</v>
      </c>
      <c r="D3" s="8" t="n">
        <v>2</v>
      </c>
      <c r="E3" s="8" t="s">
        <v>17</v>
      </c>
      <c r="F3" s="2"/>
      <c r="G3" s="4" t="n">
        <v>1</v>
      </c>
      <c r="H3" s="4" t="s">
        <v>10</v>
      </c>
      <c r="I3" s="4" t="n">
        <v>1</v>
      </c>
      <c r="J3" s="4" t="n">
        <v>1</v>
      </c>
      <c r="K3" s="4" t="s">
        <v>17</v>
      </c>
      <c r="L3" s="4" t="s">
        <v>17</v>
      </c>
      <c r="M3" s="2"/>
      <c r="N3" s="4" t="n">
        <f aca="false">RANK(O3, $O$2:$O$51, 1)</f>
        <v>32</v>
      </c>
      <c r="O3" s="4" t="n">
        <f aca="false">SQRT((G4+A3)^2 + (I4+B3)^2 + (J4+D3)^2)</f>
        <v>8.54400374531753</v>
      </c>
      <c r="P3" s="4" t="str">
        <f aca="false">E3</f>
        <v>Yes</v>
      </c>
      <c r="Q3" s="4"/>
      <c r="R3" s="4" t="n">
        <v>2</v>
      </c>
      <c r="S3" s="4" t="str">
        <f aca="false">VLOOKUP(R3, $N$2:$P$51, 3, 0)</f>
        <v>Yes</v>
      </c>
      <c r="T3" s="2"/>
      <c r="U3" s="5" t="n">
        <f aca="false">RANK(V3, $V$2:$V$51, 1)</f>
        <v>37</v>
      </c>
      <c r="V3" s="5" t="n">
        <f aca="false">SQRT((G5+A3)^2 + (I5+B3)^2 + (J5+D3)^2)</f>
        <v>9.48683298050514</v>
      </c>
      <c r="W3" s="5" t="str">
        <f aca="false">E3</f>
        <v>Yes</v>
      </c>
      <c r="X3" s="5"/>
      <c r="Y3" s="5" t="n">
        <v>2</v>
      </c>
      <c r="Z3" s="5" t="str">
        <f aca="false">VLOOKUP(Y3, $U$2:$W$51, 3, 0)</f>
        <v>Yes</v>
      </c>
      <c r="AA3" s="2"/>
      <c r="AB3" s="6" t="n">
        <f aca="false">RANK(AC3, $AC$2:$AC$51, 1)</f>
        <v>8</v>
      </c>
      <c r="AC3" s="6" t="n">
        <f aca="false">SQRT((G6+A3)^2 + (I6+B3)^2 + (J6+D3)^2)</f>
        <v>3.74165738677394</v>
      </c>
      <c r="AD3" s="6" t="str">
        <f aca="false">E3</f>
        <v>Yes</v>
      </c>
      <c r="AE3" s="6"/>
      <c r="AF3" s="6" t="n">
        <v>2</v>
      </c>
      <c r="AG3" s="6" t="str">
        <f aca="false">VLOOKUP(AF3, $AB$2:$AD$51, 3, 0)</f>
        <v>Yes</v>
      </c>
    </row>
    <row r="4" customFormat="false" ht="14.25" hidden="false" customHeight="true" outlineLevel="0" collapsed="false">
      <c r="A4" s="1" t="n">
        <v>3</v>
      </c>
      <c r="B4" s="7" t="n">
        <v>1</v>
      </c>
      <c r="C4" s="8" t="s">
        <v>10</v>
      </c>
      <c r="D4" s="8" t="n">
        <v>7</v>
      </c>
      <c r="E4" s="8" t="s">
        <v>11</v>
      </c>
      <c r="F4" s="2"/>
      <c r="G4" s="5" t="n">
        <v>3</v>
      </c>
      <c r="H4" s="5" t="s">
        <v>18</v>
      </c>
      <c r="I4" s="5" t="n">
        <v>0</v>
      </c>
      <c r="J4" s="5" t="n">
        <v>4</v>
      </c>
      <c r="K4" s="5" t="s">
        <v>11</v>
      </c>
      <c r="L4" s="5" t="s">
        <v>17</v>
      </c>
      <c r="M4" s="2"/>
      <c r="N4" s="4" t="n">
        <f aca="false">RANK(O4, $O$2:$O$51, 1)</f>
        <v>44</v>
      </c>
      <c r="O4" s="4" t="n">
        <f aca="false">SQRT((G5+A4)^2 + (I5+B4)^2 + (J5+D4)^2)</f>
        <v>13.9642400437689</v>
      </c>
      <c r="P4" s="4" t="str">
        <f aca="false">E4</f>
        <v>No</v>
      </c>
      <c r="Q4" s="4"/>
      <c r="R4" s="4" t="n">
        <v>3</v>
      </c>
      <c r="S4" s="4" t="str">
        <f aca="false">VLOOKUP(R4, $N$2:$P$51, 3, 0)</f>
        <v>No</v>
      </c>
      <c r="T4" s="2"/>
      <c r="U4" s="5" t="n">
        <f aca="false">RANK(V4, $V$2:$V$51, 1)</f>
        <v>32</v>
      </c>
      <c r="V4" s="5" t="n">
        <f aca="false">SQRT((G6+A4)^2 + (I6+B4)^2 + (J6+D4)^2)</f>
        <v>7.68114574786861</v>
      </c>
      <c r="W4" s="5" t="str">
        <f aca="false">E4</f>
        <v>No</v>
      </c>
      <c r="X4" s="5"/>
      <c r="Y4" s="5" t="n">
        <v>3</v>
      </c>
      <c r="Z4" s="5" t="str">
        <f aca="false">VLOOKUP(Y4, $U$2:$W$51, 3, 0)</f>
        <v>No</v>
      </c>
      <c r="AA4" s="2"/>
      <c r="AB4" s="6" t="n">
        <f aca="false">RANK(AC4, $AC$2:$AC$51, 1)</f>
        <v>33</v>
      </c>
      <c r="AC4" s="6" t="n">
        <f aca="false">SQRT((G7+A4)^2 + (I7+B4)^2 + (J7+D4)^2)</f>
        <v>7.68114574786861</v>
      </c>
      <c r="AD4" s="6" t="str">
        <f aca="false">E4</f>
        <v>No</v>
      </c>
      <c r="AE4" s="6"/>
      <c r="AF4" s="6" t="n">
        <v>3</v>
      </c>
      <c r="AG4" s="6" t="str">
        <f aca="false">VLOOKUP(AF4, $AB$2:$AD$51, 3, 0)</f>
        <v>No</v>
      </c>
    </row>
    <row r="5" customFormat="false" ht="14.25" hidden="false" customHeight="true" outlineLevel="0" collapsed="false">
      <c r="A5" s="1" t="n">
        <v>1</v>
      </c>
      <c r="B5" s="7" t="n">
        <v>1</v>
      </c>
      <c r="C5" s="8" t="s">
        <v>10</v>
      </c>
      <c r="D5" s="8" t="n">
        <v>18</v>
      </c>
      <c r="E5" s="8" t="s">
        <v>11</v>
      </c>
      <c r="F5" s="2"/>
      <c r="G5" s="6" t="n">
        <v>2</v>
      </c>
      <c r="H5" s="6" t="s">
        <v>18</v>
      </c>
      <c r="I5" s="6" t="n">
        <v>0</v>
      </c>
      <c r="J5" s="6" t="n">
        <v>6</v>
      </c>
      <c r="K5" s="6" t="s">
        <v>17</v>
      </c>
      <c r="L5" s="6" t="s">
        <v>17</v>
      </c>
      <c r="M5" s="2"/>
      <c r="N5" s="4" t="n">
        <f aca="false">RANK(O5, $O$2:$O$51, 1)</f>
        <v>45</v>
      </c>
      <c r="O5" s="4" t="n">
        <f aca="false">SQRT((G6+A5)^2 + (I6+B5)^2 + (J6+D5)^2)</f>
        <v>18.0554700852678</v>
      </c>
      <c r="P5" s="4" t="str">
        <f aca="false">E5</f>
        <v>No</v>
      </c>
      <c r="Q5" s="4"/>
      <c r="R5" s="4"/>
      <c r="S5" s="4"/>
      <c r="T5" s="2"/>
      <c r="U5" s="5" t="n">
        <f aca="false">RANK(V5, $V$2:$V$51, 1)</f>
        <v>45</v>
      </c>
      <c r="V5" s="5" t="n">
        <f aca="false">SQRT((G7+A5)^2 + (I7+B5)^2 + (J7+D5)^2)</f>
        <v>18.0554700852678</v>
      </c>
      <c r="W5" s="5" t="str">
        <f aca="false">E5</f>
        <v>No</v>
      </c>
      <c r="X5" s="5"/>
      <c r="Y5" s="5"/>
      <c r="Z5" s="5"/>
      <c r="AA5" s="2"/>
      <c r="AB5" s="6" t="n">
        <f aca="false">RANK(AC5, $AC$2:$AC$51, 1)</f>
        <v>45</v>
      </c>
      <c r="AC5" s="6" t="n">
        <f aca="false">SQRT((G8+A5)^2 + (I8+B5)^2 + (J8+D5)^2)</f>
        <v>18.0554700852678</v>
      </c>
      <c r="AD5" s="6" t="str">
        <f aca="false">E5</f>
        <v>No</v>
      </c>
      <c r="AE5" s="6"/>
      <c r="AF5" s="6"/>
      <c r="AG5" s="6"/>
    </row>
    <row r="6" customFormat="false" ht="14.25" hidden="false" customHeight="true" outlineLevel="0" collapsed="false">
      <c r="A6" s="1" t="n">
        <v>4</v>
      </c>
      <c r="B6" s="7" t="n">
        <v>0</v>
      </c>
      <c r="C6" s="8" t="s">
        <v>18</v>
      </c>
      <c r="D6" s="8" t="n">
        <v>1</v>
      </c>
      <c r="E6" s="8" t="s">
        <v>11</v>
      </c>
      <c r="F6" s="2"/>
      <c r="M6" s="2"/>
      <c r="N6" s="4" t="n">
        <f aca="false">RANK(O6, $O$2:$O$51, 1)</f>
        <v>13</v>
      </c>
      <c r="O6" s="4" t="n">
        <f aca="false">SQRT((G7+A6)^2 + (I7+B6)^2 + (J7+D6)^2)</f>
        <v>4.12310562561766</v>
      </c>
      <c r="P6" s="4" t="str">
        <f aca="false">E6</f>
        <v>No</v>
      </c>
      <c r="Q6" s="4"/>
      <c r="R6" s="4" t="s">
        <v>16</v>
      </c>
      <c r="S6" s="4" t="s">
        <v>17</v>
      </c>
      <c r="T6" s="2"/>
      <c r="U6" s="5" t="n">
        <f aca="false">RANK(V6, $V$2:$V$51, 1)</f>
        <v>13</v>
      </c>
      <c r="V6" s="5" t="n">
        <f aca="false">SQRT((G8+A6)^2 + (I8+B6)^2 + (J8+D6)^2)</f>
        <v>4.12310562561766</v>
      </c>
      <c r="W6" s="5" t="str">
        <f aca="false">E6</f>
        <v>No</v>
      </c>
      <c r="X6" s="5"/>
      <c r="Y6" s="5" t="s">
        <v>16</v>
      </c>
      <c r="Z6" s="5" t="s">
        <v>17</v>
      </c>
      <c r="AA6" s="2"/>
      <c r="AB6" s="6" t="n">
        <f aca="false">RANK(AC6, $AC$2:$AC$51, 1)</f>
        <v>14</v>
      </c>
      <c r="AC6" s="6" t="n">
        <f aca="false">SQRT((G9+A6)^2 + (I9+B6)^2 + (J9+D6)^2)</f>
        <v>4.12310562561766</v>
      </c>
      <c r="AD6" s="6" t="str">
        <f aca="false">E6</f>
        <v>No</v>
      </c>
      <c r="AE6" s="6"/>
      <c r="AF6" s="6" t="s">
        <v>16</v>
      </c>
      <c r="AG6" s="6" t="s">
        <v>17</v>
      </c>
    </row>
    <row r="7" customFormat="false" ht="14.25" hidden="false" customHeight="true" outlineLevel="0" collapsed="false">
      <c r="A7" s="1" t="n">
        <v>3</v>
      </c>
      <c r="B7" s="7" t="n">
        <v>1</v>
      </c>
      <c r="C7" s="8" t="s">
        <v>10</v>
      </c>
      <c r="D7" s="8" t="n">
        <v>2</v>
      </c>
      <c r="E7" s="8" t="s">
        <v>11</v>
      </c>
      <c r="F7" s="2"/>
      <c r="M7" s="2"/>
      <c r="N7" s="4" t="n">
        <f aca="false">RANK(O7, $O$2:$O$51, 1)</f>
        <v>8</v>
      </c>
      <c r="O7" s="4" t="n">
        <f aca="false">SQRT((G8+A7)^2 + (I8+B7)^2 + (J8+D7)^2)</f>
        <v>3.74165738677394</v>
      </c>
      <c r="P7" s="4" t="str">
        <f aca="false">E7</f>
        <v>No</v>
      </c>
      <c r="Q7" s="4"/>
      <c r="R7" s="4"/>
      <c r="S7" s="4"/>
      <c r="T7" s="2"/>
      <c r="U7" s="5" t="n">
        <f aca="false">RANK(V7, $V$2:$V$51, 1)</f>
        <v>8</v>
      </c>
      <c r="V7" s="5" t="n">
        <f aca="false">SQRT((G9+A7)^2 + (I9+B7)^2 + (J9+D7)^2)</f>
        <v>3.74165738677394</v>
      </c>
      <c r="W7" s="5" t="str">
        <f aca="false">E7</f>
        <v>No</v>
      </c>
      <c r="X7" s="5"/>
      <c r="Y7" s="5"/>
      <c r="Z7" s="5"/>
      <c r="AA7" s="2"/>
      <c r="AB7" s="6" t="n">
        <f aca="false">RANK(AC7, $AC$2:$AC$51, 1)</f>
        <v>8</v>
      </c>
      <c r="AC7" s="6" t="n">
        <f aca="false">SQRT((G10+A7)^2 + (I10+B7)^2 + (J10+D7)^2)</f>
        <v>3.74165738677394</v>
      </c>
      <c r="AD7" s="6" t="str">
        <f aca="false">E7</f>
        <v>No</v>
      </c>
      <c r="AE7" s="6"/>
      <c r="AF7" s="6"/>
      <c r="AG7" s="6"/>
    </row>
    <row r="8" customFormat="false" ht="14.25" hidden="false" customHeight="true" outlineLevel="0" collapsed="false">
      <c r="A8" s="1" t="n">
        <v>2</v>
      </c>
      <c r="B8" s="7" t="n">
        <v>1</v>
      </c>
      <c r="C8" s="8" t="s">
        <v>10</v>
      </c>
      <c r="D8" s="8" t="n">
        <v>3</v>
      </c>
      <c r="E8" s="8" t="s">
        <v>17</v>
      </c>
      <c r="F8" s="2"/>
      <c r="M8" s="2"/>
      <c r="N8" s="4" t="n">
        <f aca="false">RANK(O8, $O$2:$O$51, 1)</f>
        <v>8</v>
      </c>
      <c r="O8" s="4" t="n">
        <f aca="false">SQRT((G9+A8)^2 + (I9+B8)^2 + (J9+D8)^2)</f>
        <v>3.74165738677394</v>
      </c>
      <c r="P8" s="4" t="str">
        <f aca="false">E8</f>
        <v>Yes</v>
      </c>
      <c r="Q8" s="4"/>
      <c r="R8" s="4"/>
      <c r="S8" s="4"/>
      <c r="T8" s="2"/>
      <c r="U8" s="5" t="n">
        <f aca="false">RANK(V8, $V$2:$V$51, 1)</f>
        <v>8</v>
      </c>
      <c r="V8" s="5" t="n">
        <f aca="false">SQRT((G10+A8)^2 + (I10+B8)^2 + (J10+D8)^2)</f>
        <v>3.74165738677394</v>
      </c>
      <c r="W8" s="5" t="str">
        <f aca="false">E8</f>
        <v>Yes</v>
      </c>
      <c r="X8" s="5"/>
      <c r="Y8" s="5"/>
      <c r="Z8" s="5"/>
      <c r="AA8" s="2"/>
      <c r="AB8" s="6" t="n">
        <f aca="false">RANK(AC8, $AC$2:$AC$51, 1)</f>
        <v>8</v>
      </c>
      <c r="AC8" s="6" t="n">
        <f aca="false">SQRT((G11+A8)^2 + (I11+B8)^2 + (J11+D8)^2)</f>
        <v>3.74165738677394</v>
      </c>
      <c r="AD8" s="6" t="str">
        <f aca="false">E8</f>
        <v>Yes</v>
      </c>
      <c r="AE8" s="6"/>
      <c r="AF8" s="6"/>
      <c r="AG8" s="6"/>
    </row>
    <row r="9" customFormat="false" ht="14.25" hidden="false" customHeight="true" outlineLevel="0" collapsed="false">
      <c r="A9" s="1" t="n">
        <v>1</v>
      </c>
      <c r="B9" s="7" t="n">
        <v>1</v>
      </c>
      <c r="C9" s="8" t="s">
        <v>10</v>
      </c>
      <c r="D9" s="8" t="n">
        <v>7</v>
      </c>
      <c r="E9" s="8" t="s">
        <v>11</v>
      </c>
      <c r="F9" s="2"/>
      <c r="M9" s="2"/>
      <c r="N9" s="4" t="n">
        <f aca="false">RANK(O9, $O$2:$O$51, 1)</f>
        <v>27</v>
      </c>
      <c r="O9" s="4" t="n">
        <f aca="false">SQRT((G10+A9)^2 + (I10+B9)^2 + (J10+D9)^2)</f>
        <v>7.14142842854285</v>
      </c>
      <c r="P9" s="4" t="str">
        <f aca="false">E9</f>
        <v>No</v>
      </c>
      <c r="Q9" s="4"/>
      <c r="R9" s="4"/>
      <c r="S9" s="4"/>
      <c r="T9" s="2"/>
      <c r="U9" s="5" t="n">
        <f aca="false">RANK(V9, $V$2:$V$51, 1)</f>
        <v>27</v>
      </c>
      <c r="V9" s="5" t="n">
        <f aca="false">SQRT((G11+A9)^2 + (I11+B9)^2 + (J11+D9)^2)</f>
        <v>7.14142842854285</v>
      </c>
      <c r="W9" s="5" t="str">
        <f aca="false">E9</f>
        <v>No</v>
      </c>
      <c r="X9" s="5"/>
      <c r="Y9" s="5"/>
      <c r="Z9" s="5"/>
      <c r="AA9" s="2"/>
      <c r="AB9" s="6" t="n">
        <f aca="false">RANK(AC9, $AC$2:$AC$51, 1)</f>
        <v>28</v>
      </c>
      <c r="AC9" s="6" t="n">
        <f aca="false">SQRT((G12+A9)^2 + (I12+B9)^2 + (J12+D9)^2)</f>
        <v>7.14142842854285</v>
      </c>
      <c r="AD9" s="6" t="str">
        <f aca="false">E9</f>
        <v>No</v>
      </c>
      <c r="AE9" s="6"/>
      <c r="AF9" s="6"/>
      <c r="AG9" s="6"/>
    </row>
    <row r="10" customFormat="false" ht="14.25" hidden="false" customHeight="true" outlineLevel="0" collapsed="false">
      <c r="A10" s="1" t="n">
        <v>4</v>
      </c>
      <c r="B10" s="7" t="n">
        <v>0</v>
      </c>
      <c r="C10" s="8" t="s">
        <v>18</v>
      </c>
      <c r="D10" s="8" t="n">
        <v>6</v>
      </c>
      <c r="E10" s="8" t="s">
        <v>11</v>
      </c>
      <c r="F10" s="2"/>
      <c r="M10" s="2"/>
      <c r="N10" s="4" t="n">
        <f aca="false">RANK(O10, $O$2:$O$51, 1)</f>
        <v>28</v>
      </c>
      <c r="O10" s="4" t="n">
        <f aca="false">SQRT((G11+A10)^2 + (I11+B10)^2 + (J11+D10)^2)</f>
        <v>7.21110255092798</v>
      </c>
      <c r="P10" s="4" t="str">
        <f aca="false">E10</f>
        <v>No</v>
      </c>
      <c r="Q10" s="4"/>
      <c r="R10" s="4"/>
      <c r="S10" s="4"/>
      <c r="T10" s="2"/>
      <c r="U10" s="5" t="n">
        <f aca="false">RANK(V10, $V$2:$V$51, 1)</f>
        <v>28</v>
      </c>
      <c r="V10" s="5" t="n">
        <f aca="false">SQRT((G12+A10)^2 + (I12+B10)^2 + (J12+D10)^2)</f>
        <v>7.21110255092798</v>
      </c>
      <c r="W10" s="5" t="str">
        <f aca="false">E10</f>
        <v>No</v>
      </c>
      <c r="X10" s="5"/>
      <c r="Y10" s="5"/>
      <c r="Z10" s="5"/>
      <c r="AA10" s="2"/>
      <c r="AB10" s="6" t="n">
        <f aca="false">RANK(AC10, $AC$2:$AC$51, 1)</f>
        <v>29</v>
      </c>
      <c r="AC10" s="6" t="n">
        <f aca="false">SQRT((G13+A10)^2 + (I13+B10)^2 + (J13+D10)^2)</f>
        <v>7.21110255092798</v>
      </c>
      <c r="AD10" s="6" t="str">
        <f aca="false">E10</f>
        <v>No</v>
      </c>
      <c r="AE10" s="6"/>
      <c r="AF10" s="6"/>
      <c r="AG10" s="6"/>
    </row>
    <row r="11" customFormat="false" ht="14.25" hidden="false" customHeight="true" outlineLevel="0" collapsed="false">
      <c r="A11" s="1" t="n">
        <v>4</v>
      </c>
      <c r="B11" s="7" t="n">
        <v>0</v>
      </c>
      <c r="C11" s="8" t="s">
        <v>18</v>
      </c>
      <c r="D11" s="8" t="n">
        <v>6</v>
      </c>
      <c r="E11" s="8" t="s">
        <v>11</v>
      </c>
      <c r="F11" s="2"/>
      <c r="M11" s="2"/>
      <c r="N11" s="4" t="n">
        <f aca="false">RANK(O11, $O$2:$O$51, 1)</f>
        <v>28</v>
      </c>
      <c r="O11" s="4" t="n">
        <f aca="false">SQRT((G12+A11)^2 + (I12+B11)^2 + (J12+D11)^2)</f>
        <v>7.21110255092798</v>
      </c>
      <c r="P11" s="4" t="str">
        <f aca="false">E11</f>
        <v>No</v>
      </c>
      <c r="Q11" s="4"/>
      <c r="R11" s="4"/>
      <c r="S11" s="4"/>
      <c r="T11" s="2"/>
      <c r="U11" s="5" t="n">
        <f aca="false">RANK(V11, $V$2:$V$51, 1)</f>
        <v>28</v>
      </c>
      <c r="V11" s="5" t="n">
        <f aca="false">SQRT((G13+A11)^2 + (I13+B11)^2 + (J13+D11)^2)</f>
        <v>7.21110255092798</v>
      </c>
      <c r="W11" s="5" t="str">
        <f aca="false">E11</f>
        <v>No</v>
      </c>
      <c r="X11" s="5"/>
      <c r="Y11" s="5"/>
      <c r="Z11" s="5"/>
      <c r="AA11" s="2"/>
      <c r="AB11" s="6" t="n">
        <f aca="false">RANK(AC11, $AC$2:$AC$51, 1)</f>
        <v>29</v>
      </c>
      <c r="AC11" s="6" t="n">
        <f aca="false">SQRT((G14+A11)^2 + (I14+B11)^2 + (J14+D11)^2)</f>
        <v>7.21110255092798</v>
      </c>
      <c r="AD11" s="6" t="str">
        <f aca="false">E11</f>
        <v>No</v>
      </c>
      <c r="AE11" s="6"/>
      <c r="AF11" s="6"/>
      <c r="AG11" s="6"/>
    </row>
    <row r="12" customFormat="false" ht="14.25" hidden="false" customHeight="true" outlineLevel="0" collapsed="false">
      <c r="A12" s="1" t="n">
        <v>4</v>
      </c>
      <c r="B12" s="7" t="n">
        <v>0</v>
      </c>
      <c r="C12" s="8" t="s">
        <v>18</v>
      </c>
      <c r="D12" s="8" t="n">
        <v>1</v>
      </c>
      <c r="E12" s="8" t="s">
        <v>11</v>
      </c>
      <c r="F12" s="2"/>
      <c r="M12" s="2"/>
      <c r="N12" s="4" t="n">
        <f aca="false">RANK(O12, $O$2:$O$51, 1)</f>
        <v>13</v>
      </c>
      <c r="O12" s="4" t="n">
        <f aca="false">SQRT((G13+A12)^2 + (I13+B12)^2 + (J13+D12)^2)</f>
        <v>4.12310562561766</v>
      </c>
      <c r="P12" s="4" t="str">
        <f aca="false">E12</f>
        <v>No</v>
      </c>
      <c r="Q12" s="4"/>
      <c r="R12" s="4"/>
      <c r="S12" s="4"/>
      <c r="T12" s="2"/>
      <c r="U12" s="5" t="n">
        <f aca="false">RANK(V12, $V$2:$V$51, 1)</f>
        <v>13</v>
      </c>
      <c r="V12" s="5" t="n">
        <f aca="false">SQRT((G14+A12)^2 + (I14+B12)^2 + (J14+D12)^2)</f>
        <v>4.12310562561766</v>
      </c>
      <c r="W12" s="5" t="str">
        <f aca="false">E12</f>
        <v>No</v>
      </c>
      <c r="X12" s="5"/>
      <c r="Y12" s="5"/>
      <c r="Z12" s="5"/>
      <c r="AA12" s="2"/>
      <c r="AB12" s="6" t="n">
        <f aca="false">RANK(AC12, $AC$2:$AC$51, 1)</f>
        <v>14</v>
      </c>
      <c r="AC12" s="6" t="n">
        <f aca="false">SQRT((G15+A12)^2 + (I15+B12)^2 + (J15+D12)^2)</f>
        <v>4.12310562561766</v>
      </c>
      <c r="AD12" s="6" t="str">
        <f aca="false">E12</f>
        <v>No</v>
      </c>
      <c r="AE12" s="6"/>
      <c r="AF12" s="6"/>
      <c r="AG12" s="6"/>
    </row>
    <row r="13" customFormat="false" ht="14.25" hidden="false" customHeight="true" outlineLevel="0" collapsed="false">
      <c r="A13" s="1" t="n">
        <v>2</v>
      </c>
      <c r="B13" s="7" t="n">
        <v>1</v>
      </c>
      <c r="C13" s="8" t="s">
        <v>10</v>
      </c>
      <c r="D13" s="8" t="n">
        <v>7</v>
      </c>
      <c r="E13" s="8" t="s">
        <v>11</v>
      </c>
      <c r="F13" s="2"/>
      <c r="M13" s="2"/>
      <c r="N13" s="4" t="n">
        <f aca="false">RANK(O13, $O$2:$O$51, 1)</f>
        <v>31</v>
      </c>
      <c r="O13" s="4" t="n">
        <f aca="false">SQRT((G14+A13)^2 + (I14+B13)^2 + (J14+D13)^2)</f>
        <v>7.34846922834953</v>
      </c>
      <c r="P13" s="4" t="str">
        <f aca="false">E13</f>
        <v>No</v>
      </c>
      <c r="Q13" s="4"/>
      <c r="R13" s="4" t="s">
        <v>19</v>
      </c>
      <c r="S13" s="4"/>
      <c r="T13" s="2"/>
      <c r="U13" s="5" t="n">
        <f aca="false">RANK(V13, $V$2:$V$51, 1)</f>
        <v>31</v>
      </c>
      <c r="V13" s="5" t="n">
        <f aca="false">SQRT((G15+A13)^2 + (I15+B13)^2 + (J15+D13)^2)</f>
        <v>7.34846922834953</v>
      </c>
      <c r="W13" s="5" t="str">
        <f aca="false">E13</f>
        <v>No</v>
      </c>
      <c r="X13" s="5"/>
      <c r="Y13" s="5" t="s">
        <v>19</v>
      </c>
      <c r="Z13" s="5"/>
      <c r="AA13" s="2"/>
      <c r="AB13" s="6" t="n">
        <f aca="false">RANK(AC13, $AC$2:$AC$51, 1)</f>
        <v>32</v>
      </c>
      <c r="AC13" s="6" t="n">
        <f aca="false">SQRT((G16+A13)^2 + (I16+B13)^2 + (J16+D13)^2)</f>
        <v>7.34846922834953</v>
      </c>
      <c r="AD13" s="6" t="str">
        <f aca="false">E13</f>
        <v>No</v>
      </c>
      <c r="AE13" s="6"/>
      <c r="AF13" s="6" t="s">
        <v>19</v>
      </c>
      <c r="AG13" s="6"/>
    </row>
    <row r="14" customFormat="false" ht="14.25" hidden="false" customHeight="true" outlineLevel="0" collapsed="false">
      <c r="A14" s="1" t="n">
        <v>1</v>
      </c>
      <c r="B14" s="7" t="n">
        <v>0</v>
      </c>
      <c r="C14" s="8" t="s">
        <v>18</v>
      </c>
      <c r="D14" s="8" t="n">
        <v>2</v>
      </c>
      <c r="E14" s="8" t="s">
        <v>17</v>
      </c>
      <c r="F14" s="2"/>
      <c r="M14" s="2"/>
      <c r="N14" s="4" t="n">
        <f aca="false">RANK(O14, $O$2:$O$51, 1)</f>
        <v>1</v>
      </c>
      <c r="O14" s="4" t="n">
        <f aca="false">SQRT((G15+A14)^2 + (I15+B14)^2 + (J15+D14)^2)</f>
        <v>2.23606797749979</v>
      </c>
      <c r="P14" s="4" t="str">
        <f aca="false">E14</f>
        <v>Yes</v>
      </c>
      <c r="Q14" s="4"/>
      <c r="R14" s="4"/>
      <c r="S14" s="4"/>
      <c r="T14" s="2"/>
      <c r="U14" s="5" t="n">
        <f aca="false">RANK(V14, $V$2:$V$51, 1)</f>
        <v>1</v>
      </c>
      <c r="V14" s="5" t="n">
        <f aca="false">SQRT((G16+A14)^2 + (I16+B14)^2 + (J16+D14)^2)</f>
        <v>2.23606797749979</v>
      </c>
      <c r="W14" s="5" t="str">
        <f aca="false">E14</f>
        <v>Yes</v>
      </c>
      <c r="X14" s="5"/>
      <c r="Y14" s="5"/>
      <c r="Z14" s="5"/>
      <c r="AA14" s="2"/>
      <c r="AB14" s="6" t="n">
        <f aca="false">RANK(AC14, $AC$2:$AC$51, 1)</f>
        <v>1</v>
      </c>
      <c r="AC14" s="6" t="n">
        <f aca="false">SQRT((G17+A14)^2 + (I17+B14)^2 + (J17+D14)^2)</f>
        <v>2.23606797749979</v>
      </c>
      <c r="AD14" s="6" t="str">
        <f aca="false">E14</f>
        <v>Yes</v>
      </c>
      <c r="AE14" s="6"/>
      <c r="AF14" s="6"/>
      <c r="AG14" s="6"/>
    </row>
    <row r="15" customFormat="false" ht="14.25" hidden="false" customHeight="true" outlineLevel="0" collapsed="false">
      <c r="A15" s="1" t="n">
        <v>3</v>
      </c>
      <c r="B15" s="7" t="n">
        <v>1</v>
      </c>
      <c r="C15" s="8" t="s">
        <v>10</v>
      </c>
      <c r="D15" s="8" t="n">
        <v>10</v>
      </c>
      <c r="E15" s="8" t="s">
        <v>11</v>
      </c>
      <c r="F15" s="2"/>
      <c r="M15" s="2"/>
      <c r="N15" s="4" t="n">
        <f aca="false">RANK(O15, $O$2:$O$51, 1)</f>
        <v>40</v>
      </c>
      <c r="O15" s="4" t="n">
        <f aca="false">SQRT((G16+A15)^2 + (I16+B15)^2 + (J16+D15)^2)</f>
        <v>10.4880884817015</v>
      </c>
      <c r="P15" s="4" t="str">
        <f aca="false">E15</f>
        <v>No</v>
      </c>
      <c r="Q15" s="4"/>
      <c r="R15" s="4"/>
      <c r="S15" s="4"/>
      <c r="T15" s="2"/>
      <c r="U15" s="5" t="n">
        <f aca="false">RANK(V15, $V$2:$V$51, 1)</f>
        <v>40</v>
      </c>
      <c r="V15" s="5" t="n">
        <f aca="false">SQRT((G17+A15)^2 + (I17+B15)^2 + (J17+D15)^2)</f>
        <v>10.4880884817015</v>
      </c>
      <c r="W15" s="5" t="str">
        <f aca="false">E15</f>
        <v>No</v>
      </c>
      <c r="X15" s="5"/>
      <c r="Y15" s="5"/>
      <c r="Z15" s="5"/>
      <c r="AA15" s="2"/>
      <c r="AB15" s="6" t="n">
        <f aca="false">RANK(AC15, $AC$2:$AC$51, 1)</f>
        <v>40</v>
      </c>
      <c r="AC15" s="6" t="n">
        <f aca="false">SQRT((G18+A15)^2 + (I18+B15)^2 + (J18+D15)^2)</f>
        <v>10.4880884817015</v>
      </c>
      <c r="AD15" s="6" t="str">
        <f aca="false">E15</f>
        <v>No</v>
      </c>
      <c r="AE15" s="6"/>
      <c r="AF15" s="6"/>
      <c r="AG15" s="6"/>
    </row>
    <row r="16" customFormat="false" ht="14.25" hidden="false" customHeight="true" outlineLevel="0" collapsed="false">
      <c r="A16" s="1" t="n">
        <v>1</v>
      </c>
      <c r="B16" s="7" t="n">
        <v>1</v>
      </c>
      <c r="C16" s="8" t="s">
        <v>10</v>
      </c>
      <c r="D16" s="8" t="n">
        <v>12</v>
      </c>
      <c r="E16" s="8" t="s">
        <v>17</v>
      </c>
      <c r="F16" s="2"/>
      <c r="M16" s="2"/>
      <c r="N16" s="4" t="n">
        <f aca="false">RANK(O16, $O$2:$O$51, 1)</f>
        <v>43</v>
      </c>
      <c r="O16" s="4" t="n">
        <f aca="false">SQRT((G17+A16)^2 + (I17+B16)^2 + (J17+D16)^2)</f>
        <v>12.0830459735946</v>
      </c>
      <c r="P16" s="4" t="str">
        <f aca="false">E16</f>
        <v>Yes</v>
      </c>
      <c r="Q16" s="4"/>
      <c r="R16" s="4"/>
      <c r="S16" s="4"/>
      <c r="T16" s="2"/>
      <c r="U16" s="5" t="n">
        <f aca="false">RANK(V16, $V$2:$V$51, 1)</f>
        <v>43</v>
      </c>
      <c r="V16" s="5" t="n">
        <f aca="false">SQRT((G18+A16)^2 + (I18+B16)^2 + (J18+D16)^2)</f>
        <v>12.0830459735946</v>
      </c>
      <c r="W16" s="5" t="str">
        <f aca="false">E16</f>
        <v>Yes</v>
      </c>
      <c r="X16" s="5"/>
      <c r="Y16" s="5"/>
      <c r="Z16" s="5"/>
      <c r="AA16" s="2"/>
      <c r="AB16" s="6" t="n">
        <f aca="false">RANK(AC16, $AC$2:$AC$51, 1)</f>
        <v>43</v>
      </c>
      <c r="AC16" s="6" t="n">
        <f aca="false">SQRT((G19+A16)^2 + (I19+B16)^2 + (J19+D16)^2)</f>
        <v>12.0830459735946</v>
      </c>
      <c r="AD16" s="6" t="str">
        <f aca="false">E16</f>
        <v>Yes</v>
      </c>
      <c r="AE16" s="6"/>
      <c r="AF16" s="6"/>
      <c r="AG16" s="6"/>
    </row>
    <row r="17" customFormat="false" ht="14.25" hidden="false" customHeight="true" outlineLevel="0" collapsed="false">
      <c r="A17" s="1" t="n">
        <v>1</v>
      </c>
      <c r="B17" s="7" t="n">
        <v>1</v>
      </c>
      <c r="C17" s="8" t="s">
        <v>10</v>
      </c>
      <c r="D17" s="8" t="n">
        <v>29</v>
      </c>
      <c r="E17" s="8" t="s">
        <v>11</v>
      </c>
      <c r="F17" s="2"/>
      <c r="M17" s="2"/>
      <c r="N17" s="4" t="n">
        <f aca="false">RANK(O17, $O$2:$O$51, 1)</f>
        <v>49</v>
      </c>
      <c r="O17" s="4" t="n">
        <f aca="false">SQRT((G18+A17)^2 + (I18+B17)^2 + (J18+D17)^2)</f>
        <v>29.0344622819159</v>
      </c>
      <c r="P17" s="4" t="str">
        <f aca="false">E17</f>
        <v>No</v>
      </c>
      <c r="Q17" s="4"/>
      <c r="R17" s="4"/>
      <c r="S17" s="4"/>
      <c r="T17" s="2"/>
      <c r="U17" s="5" t="n">
        <f aca="false">RANK(V17, $V$2:$V$51, 1)</f>
        <v>49</v>
      </c>
      <c r="V17" s="5" t="n">
        <f aca="false">SQRT((G19+A17)^2 + (I19+B17)^2 + (J19+D17)^2)</f>
        <v>29.0344622819159</v>
      </c>
      <c r="W17" s="5" t="str">
        <f aca="false">E17</f>
        <v>No</v>
      </c>
      <c r="X17" s="5"/>
      <c r="Y17" s="5"/>
      <c r="Z17" s="5"/>
      <c r="AA17" s="2"/>
      <c r="AB17" s="6" t="n">
        <f aca="false">RANK(AC17, $AC$2:$AC$51, 1)</f>
        <v>49</v>
      </c>
      <c r="AC17" s="6" t="n">
        <f aca="false">SQRT((G20+A17)^2 + (I20+B17)^2 + (J20+D17)^2)</f>
        <v>29.0344622819159</v>
      </c>
      <c r="AD17" s="6" t="str">
        <f aca="false">E17</f>
        <v>No</v>
      </c>
      <c r="AE17" s="6"/>
      <c r="AF17" s="6"/>
      <c r="AG17" s="6"/>
    </row>
    <row r="18" customFormat="false" ht="14.25" hidden="false" customHeight="true" outlineLevel="0" collapsed="false">
      <c r="A18" s="1" t="n">
        <v>4</v>
      </c>
      <c r="B18" s="7" t="n">
        <v>1</v>
      </c>
      <c r="C18" s="8" t="s">
        <v>10</v>
      </c>
      <c r="D18" s="8" t="n">
        <v>22</v>
      </c>
      <c r="E18" s="8" t="s">
        <v>11</v>
      </c>
      <c r="F18" s="2"/>
      <c r="M18" s="2"/>
      <c r="N18" s="4" t="n">
        <f aca="false">RANK(O18, $O$2:$O$51, 1)</f>
        <v>48</v>
      </c>
      <c r="O18" s="4" t="n">
        <f aca="false">SQRT((G19+A18)^2 + (I19+B18)^2 + (J19+D18)^2)</f>
        <v>22.3830292855994</v>
      </c>
      <c r="P18" s="4" t="str">
        <f aca="false">E18</f>
        <v>No</v>
      </c>
      <c r="Q18" s="4"/>
      <c r="R18" s="4"/>
      <c r="S18" s="4"/>
      <c r="T18" s="2"/>
      <c r="U18" s="5" t="n">
        <f aca="false">RANK(V18, $V$2:$V$51, 1)</f>
        <v>48</v>
      </c>
      <c r="V18" s="5" t="n">
        <f aca="false">SQRT((G20+A18)^2 + (I20+B18)^2 + (J20+D18)^2)</f>
        <v>22.3830292855994</v>
      </c>
      <c r="W18" s="5" t="str">
        <f aca="false">E18</f>
        <v>No</v>
      </c>
      <c r="X18" s="5"/>
      <c r="Y18" s="5"/>
      <c r="Z18" s="5"/>
      <c r="AA18" s="2"/>
      <c r="AB18" s="6" t="n">
        <f aca="false">RANK(AC18, $AC$2:$AC$51, 1)</f>
        <v>48</v>
      </c>
      <c r="AC18" s="6" t="n">
        <f aca="false">SQRT((G21+A18)^2 + (I21+B18)^2 + (J21+D18)^2)</f>
        <v>22.3830292855994</v>
      </c>
      <c r="AD18" s="6" t="str">
        <f aca="false">E18</f>
        <v>No</v>
      </c>
      <c r="AE18" s="6"/>
      <c r="AF18" s="6"/>
      <c r="AG18" s="6"/>
    </row>
    <row r="19" customFormat="false" ht="14.25" hidden="false" customHeight="true" outlineLevel="0" collapsed="false">
      <c r="A19" s="1" t="n">
        <v>2</v>
      </c>
      <c r="B19" s="7" t="n">
        <v>1</v>
      </c>
      <c r="C19" s="8" t="s">
        <v>10</v>
      </c>
      <c r="D19" s="8" t="n">
        <v>1</v>
      </c>
      <c r="E19" s="8" t="s">
        <v>17</v>
      </c>
      <c r="F19" s="2"/>
      <c r="M19" s="2"/>
      <c r="N19" s="4" t="n">
        <f aca="false">RANK(O19, $O$2:$O$51, 1)</f>
        <v>2</v>
      </c>
      <c r="O19" s="4" t="n">
        <f aca="false">SQRT((G20+A19)^2 + (I20+B19)^2 + (J20+D19)^2)</f>
        <v>2.44948974278318</v>
      </c>
      <c r="P19" s="4" t="str">
        <f aca="false">E19</f>
        <v>Yes</v>
      </c>
      <c r="Q19" s="4"/>
      <c r="R19" s="4"/>
      <c r="S19" s="4"/>
      <c r="T19" s="2"/>
      <c r="U19" s="5" t="n">
        <f aca="false">RANK(V19, $V$2:$V$51, 1)</f>
        <v>2</v>
      </c>
      <c r="V19" s="5" t="n">
        <f aca="false">SQRT((G21+A19)^2 + (I21+B19)^2 + (J21+D19)^2)</f>
        <v>2.44948974278318</v>
      </c>
      <c r="W19" s="5" t="str">
        <f aca="false">E19</f>
        <v>Yes</v>
      </c>
      <c r="X19" s="5"/>
      <c r="Y19" s="5"/>
      <c r="Z19" s="5"/>
      <c r="AA19" s="2"/>
      <c r="AB19" s="6" t="n">
        <f aca="false">RANK(AC19, $AC$2:$AC$51, 1)</f>
        <v>2</v>
      </c>
      <c r="AC19" s="6" t="n">
        <f aca="false">SQRT((G22+A19)^2 + (I22+B19)^2 + (J22+D19)^2)</f>
        <v>2.44948974278318</v>
      </c>
      <c r="AD19" s="6" t="str">
        <f aca="false">E19</f>
        <v>Yes</v>
      </c>
      <c r="AE19" s="6"/>
      <c r="AF19" s="6"/>
      <c r="AG19" s="6"/>
    </row>
    <row r="20" customFormat="false" ht="14.25" hidden="false" customHeight="true" outlineLevel="0" collapsed="false">
      <c r="A20" s="1" t="n">
        <v>3</v>
      </c>
      <c r="B20" s="7" t="n">
        <v>1</v>
      </c>
      <c r="C20" s="8" t="s">
        <v>10</v>
      </c>
      <c r="D20" s="8" t="n">
        <v>2</v>
      </c>
      <c r="E20" s="8" t="s">
        <v>11</v>
      </c>
      <c r="F20" s="2"/>
      <c r="M20" s="2"/>
      <c r="N20" s="4" t="n">
        <f aca="false">RANK(O20, $O$2:$O$51, 1)</f>
        <v>8</v>
      </c>
      <c r="O20" s="4" t="n">
        <f aca="false">SQRT((G21+A20)^2 + (I21+B20)^2 + (J21+D20)^2)</f>
        <v>3.74165738677394</v>
      </c>
      <c r="P20" s="4" t="str">
        <f aca="false">E20</f>
        <v>No</v>
      </c>
      <c r="Q20" s="4"/>
      <c r="R20" s="4"/>
      <c r="S20" s="4"/>
      <c r="T20" s="2"/>
      <c r="U20" s="5" t="n">
        <f aca="false">RANK(V20, $V$2:$V$51, 1)</f>
        <v>8</v>
      </c>
      <c r="V20" s="5" t="n">
        <f aca="false">SQRT((G22+A20)^2 + (I22+B20)^2 + (J22+D20)^2)</f>
        <v>3.74165738677394</v>
      </c>
      <c r="W20" s="5" t="str">
        <f aca="false">E20</f>
        <v>No</v>
      </c>
      <c r="X20" s="5"/>
      <c r="Y20" s="5"/>
      <c r="Z20" s="5"/>
      <c r="AA20" s="2"/>
      <c r="AB20" s="6" t="n">
        <f aca="false">RANK(AC20, $AC$2:$AC$51, 1)</f>
        <v>8</v>
      </c>
      <c r="AC20" s="6" t="n">
        <f aca="false">SQRT((G23+A20)^2 + (I23+B20)^2 + (J23+D20)^2)</f>
        <v>3.74165738677394</v>
      </c>
      <c r="AD20" s="6" t="str">
        <f aca="false">E20</f>
        <v>No</v>
      </c>
      <c r="AE20" s="6"/>
      <c r="AF20" s="6"/>
      <c r="AG20" s="6"/>
    </row>
    <row r="21" customFormat="false" ht="14.25" hidden="false" customHeight="true" outlineLevel="0" collapsed="false">
      <c r="A21" s="1" t="n">
        <v>3</v>
      </c>
      <c r="B21" s="7" t="n">
        <v>0</v>
      </c>
      <c r="C21" s="8" t="s">
        <v>18</v>
      </c>
      <c r="D21" s="8" t="n">
        <v>11</v>
      </c>
      <c r="E21" s="8" t="s">
        <v>11</v>
      </c>
      <c r="F21" s="2"/>
      <c r="M21" s="2"/>
      <c r="N21" s="4" t="n">
        <f aca="false">RANK(O21, $O$2:$O$51, 1)</f>
        <v>41</v>
      </c>
      <c r="O21" s="4" t="n">
        <f aca="false">SQRT((G22+A21)^2 + (I22+B21)^2 + (J22+D21)^2)</f>
        <v>11.4017542509914</v>
      </c>
      <c r="P21" s="4" t="str">
        <f aca="false">E21</f>
        <v>No</v>
      </c>
      <c r="Q21" s="4"/>
      <c r="R21" s="4"/>
      <c r="S21" s="4"/>
      <c r="T21" s="2"/>
      <c r="U21" s="5" t="n">
        <f aca="false">RANK(V21, $V$2:$V$51, 1)</f>
        <v>41</v>
      </c>
      <c r="V21" s="5" t="n">
        <f aca="false">SQRT((G23+A21)^2 + (I23+B21)^2 + (J23+D21)^2)</f>
        <v>11.4017542509914</v>
      </c>
      <c r="W21" s="5" t="str">
        <f aca="false">E21</f>
        <v>No</v>
      </c>
      <c r="X21" s="5"/>
      <c r="Y21" s="5"/>
      <c r="Z21" s="5"/>
      <c r="AA21" s="2"/>
      <c r="AB21" s="6" t="n">
        <f aca="false">RANK(AC21, $AC$2:$AC$51, 1)</f>
        <v>41</v>
      </c>
      <c r="AC21" s="6" t="n">
        <f aca="false">SQRT((G24+A21)^2 + (I24+B21)^2 + (J24+D21)^2)</f>
        <v>11.4017542509914</v>
      </c>
      <c r="AD21" s="6" t="str">
        <f aca="false">E21</f>
        <v>No</v>
      </c>
      <c r="AE21" s="6"/>
      <c r="AF21" s="6"/>
      <c r="AG21" s="6"/>
    </row>
    <row r="22" customFormat="false" ht="14.25" hidden="false" customHeight="true" outlineLevel="0" collapsed="false">
      <c r="A22" s="1" t="n">
        <v>2</v>
      </c>
      <c r="B22" s="7" t="n">
        <v>0</v>
      </c>
      <c r="C22" s="8" t="s">
        <v>18</v>
      </c>
      <c r="D22" s="8" t="n">
        <v>3</v>
      </c>
      <c r="E22" s="8" t="s">
        <v>17</v>
      </c>
      <c r="F22" s="2"/>
      <c r="M22" s="2"/>
      <c r="N22" s="4" t="n">
        <f aca="false">RANK(O22, $O$2:$O$51, 1)</f>
        <v>7</v>
      </c>
      <c r="O22" s="4" t="n">
        <f aca="false">SQRT((G23+A22)^2 + (I23+B22)^2 + (J23+D22)^2)</f>
        <v>3.60555127546399</v>
      </c>
      <c r="P22" s="4" t="str">
        <f aca="false">E22</f>
        <v>Yes</v>
      </c>
      <c r="Q22" s="4"/>
      <c r="R22" s="4"/>
      <c r="S22" s="4"/>
      <c r="T22" s="2"/>
      <c r="U22" s="5" t="n">
        <f aca="false">RANK(V22, $V$2:$V$51, 1)</f>
        <v>7</v>
      </c>
      <c r="V22" s="5" t="n">
        <f aca="false">SQRT((G24+A22)^2 + (I24+B22)^2 + (J24+D22)^2)</f>
        <v>3.60555127546399</v>
      </c>
      <c r="W22" s="5" t="str">
        <f aca="false">E22</f>
        <v>Yes</v>
      </c>
      <c r="X22" s="5"/>
      <c r="Y22" s="5"/>
      <c r="Z22" s="5"/>
      <c r="AA22" s="2"/>
      <c r="AB22" s="6" t="n">
        <f aca="false">RANK(AC22, $AC$2:$AC$51, 1)</f>
        <v>7</v>
      </c>
      <c r="AC22" s="6" t="n">
        <f aca="false">SQRT((G25+A22)^2 + (I25+B22)^2 + (J25+D22)^2)</f>
        <v>3.60555127546399</v>
      </c>
      <c r="AD22" s="6" t="str">
        <f aca="false">E22</f>
        <v>Yes</v>
      </c>
      <c r="AE22" s="6"/>
      <c r="AF22" s="6"/>
      <c r="AG22" s="6"/>
    </row>
    <row r="23" customFormat="false" ht="14.25" hidden="false" customHeight="true" outlineLevel="0" collapsed="false">
      <c r="A23" s="1" t="n">
        <v>3</v>
      </c>
      <c r="B23" s="7" t="n">
        <v>1</v>
      </c>
      <c r="C23" s="8" t="s">
        <v>10</v>
      </c>
      <c r="D23" s="8" t="n">
        <v>1</v>
      </c>
      <c r="E23" s="8" t="s">
        <v>17</v>
      </c>
      <c r="F23" s="2"/>
      <c r="M23" s="2"/>
      <c r="N23" s="4" t="n">
        <f aca="false">RANK(O23, $O$2:$O$51, 1)</f>
        <v>6</v>
      </c>
      <c r="O23" s="4" t="n">
        <f aca="false">SQRT((G24+A23)^2 + (I24+B23)^2 + (J24+D23)^2)</f>
        <v>3.3166247903554</v>
      </c>
      <c r="P23" s="4" t="str">
        <f aca="false">E23</f>
        <v>Yes</v>
      </c>
      <c r="Q23" s="4"/>
      <c r="R23" s="4"/>
      <c r="S23" s="4"/>
      <c r="T23" s="2"/>
      <c r="U23" s="5" t="n">
        <f aca="false">RANK(V23, $V$2:$V$51, 1)</f>
        <v>6</v>
      </c>
      <c r="V23" s="5" t="n">
        <f aca="false">SQRT((G25+A23)^2 + (I25+B23)^2 + (J25+D23)^2)</f>
        <v>3.3166247903554</v>
      </c>
      <c r="W23" s="5" t="str">
        <f aca="false">E23</f>
        <v>Yes</v>
      </c>
      <c r="X23" s="5"/>
      <c r="Y23" s="5"/>
      <c r="Z23" s="5"/>
      <c r="AA23" s="2"/>
      <c r="AB23" s="6" t="n">
        <f aca="false">RANK(AC23, $AC$2:$AC$51, 1)</f>
        <v>6</v>
      </c>
      <c r="AC23" s="6" t="n">
        <f aca="false">SQRT((G26+A23)^2 + (I26+B23)^2 + (J26+D23)^2)</f>
        <v>3.3166247903554</v>
      </c>
      <c r="AD23" s="6" t="str">
        <f aca="false">E23</f>
        <v>Yes</v>
      </c>
      <c r="AE23" s="6"/>
      <c r="AF23" s="6"/>
      <c r="AG23" s="6"/>
    </row>
    <row r="24" customFormat="false" ht="14.25" hidden="false" customHeight="true" outlineLevel="0" collapsed="false">
      <c r="A24" s="1" t="n">
        <v>3</v>
      </c>
      <c r="B24" s="7" t="n">
        <v>0</v>
      </c>
      <c r="C24" s="8" t="s">
        <v>18</v>
      </c>
      <c r="D24" s="8" t="n">
        <v>1</v>
      </c>
      <c r="E24" s="8" t="s">
        <v>11</v>
      </c>
      <c r="F24" s="2"/>
      <c r="M24" s="2"/>
      <c r="N24" s="4" t="n">
        <f aca="false">RANK(O24, $O$2:$O$51, 1)</f>
        <v>3</v>
      </c>
      <c r="O24" s="4" t="n">
        <f aca="false">SQRT((G25+A24)^2 + (I25+B24)^2 + (J25+D24)^2)</f>
        <v>3.16227766016838</v>
      </c>
      <c r="P24" s="4" t="str">
        <f aca="false">E24</f>
        <v>No</v>
      </c>
      <c r="Q24" s="4"/>
      <c r="R24" s="4"/>
      <c r="S24" s="4"/>
      <c r="T24" s="2"/>
      <c r="U24" s="5" t="n">
        <f aca="false">RANK(V24, $V$2:$V$51, 1)</f>
        <v>3</v>
      </c>
      <c r="V24" s="5" t="n">
        <f aca="false">SQRT((G26+A24)^2 + (I26+B24)^2 + (J26+D24)^2)</f>
        <v>3.16227766016838</v>
      </c>
      <c r="W24" s="5" t="str">
        <f aca="false">E24</f>
        <v>No</v>
      </c>
      <c r="X24" s="5"/>
      <c r="Y24" s="5"/>
      <c r="Z24" s="5"/>
      <c r="AA24" s="2"/>
      <c r="AB24" s="6" t="n">
        <f aca="false">RANK(AC24, $AC$2:$AC$51, 1)</f>
        <v>3</v>
      </c>
      <c r="AC24" s="6" t="n">
        <f aca="false">SQRT((G27+A24)^2 + (I27+B24)^2 + (J27+D24)^2)</f>
        <v>3.16227766016838</v>
      </c>
      <c r="AD24" s="6" t="str">
        <f aca="false">E24</f>
        <v>No</v>
      </c>
      <c r="AE24" s="6"/>
      <c r="AF24" s="6"/>
      <c r="AG24" s="6"/>
    </row>
    <row r="25" customFormat="false" ht="14.25" hidden="false" customHeight="true" outlineLevel="0" collapsed="false">
      <c r="A25" s="1" t="n">
        <v>4</v>
      </c>
      <c r="B25" s="7" t="n">
        <v>1</v>
      </c>
      <c r="C25" s="8" t="s">
        <v>10</v>
      </c>
      <c r="D25" s="8" t="n">
        <v>5</v>
      </c>
      <c r="E25" s="8" t="s">
        <v>11</v>
      </c>
      <c r="F25" s="2"/>
      <c r="M25" s="2"/>
      <c r="N25" s="4" t="n">
        <f aca="false">RANK(O25, $O$2:$O$51, 1)</f>
        <v>26</v>
      </c>
      <c r="O25" s="4" t="n">
        <f aca="false">SQRT((G26+A25)^2 + (I26+B25)^2 + (J26+D25)^2)</f>
        <v>6.48074069840786</v>
      </c>
      <c r="P25" s="4" t="str">
        <f aca="false">E25</f>
        <v>No</v>
      </c>
      <c r="Q25" s="4"/>
      <c r="R25" s="4"/>
      <c r="S25" s="4"/>
      <c r="T25" s="2"/>
      <c r="U25" s="5" t="n">
        <f aca="false">RANK(V25, $V$2:$V$51, 1)</f>
        <v>26</v>
      </c>
      <c r="V25" s="5" t="n">
        <f aca="false">SQRT((G27+A25)^2 + (I27+B25)^2 + (J27+D25)^2)</f>
        <v>6.48074069840786</v>
      </c>
      <c r="W25" s="5" t="str">
        <f aca="false">E25</f>
        <v>No</v>
      </c>
      <c r="X25" s="5"/>
      <c r="Y25" s="5"/>
      <c r="Z25" s="5"/>
      <c r="AA25" s="2"/>
      <c r="AB25" s="6" t="n">
        <f aca="false">RANK(AC25, $AC$2:$AC$51, 1)</f>
        <v>27</v>
      </c>
      <c r="AC25" s="6" t="n">
        <f aca="false">SQRT((G28+A25)^2 + (I28+B25)^2 + (J28+D25)^2)</f>
        <v>6.48074069840786</v>
      </c>
      <c r="AD25" s="6" t="str">
        <f aca="false">E25</f>
        <v>No</v>
      </c>
      <c r="AE25" s="6"/>
      <c r="AF25" s="6"/>
      <c r="AG25" s="6"/>
    </row>
    <row r="26" customFormat="false" ht="14.25" hidden="false" customHeight="true" outlineLevel="0" collapsed="false">
      <c r="A26" s="1" t="n">
        <v>1</v>
      </c>
      <c r="B26" s="7" t="n">
        <v>0</v>
      </c>
      <c r="C26" s="8" t="s">
        <v>18</v>
      </c>
      <c r="D26" s="8" t="n">
        <v>9</v>
      </c>
      <c r="E26" s="8" t="s">
        <v>17</v>
      </c>
      <c r="F26" s="2"/>
      <c r="M26" s="2"/>
      <c r="N26" s="4" t="n">
        <f aca="false">RANK(O26, $O$2:$O$51, 1)</f>
        <v>35</v>
      </c>
      <c r="O26" s="4" t="n">
        <f aca="false">SQRT((G27+A26)^2 + (I27+B26)^2 + (J27+D26)^2)</f>
        <v>9.05538513813742</v>
      </c>
      <c r="P26" s="4" t="str">
        <f aca="false">E26</f>
        <v>Yes</v>
      </c>
      <c r="Q26" s="4"/>
      <c r="R26" s="4"/>
      <c r="S26" s="4"/>
      <c r="T26" s="2"/>
      <c r="U26" s="5" t="n">
        <f aca="false">RANK(V26, $V$2:$V$51, 1)</f>
        <v>35</v>
      </c>
      <c r="V26" s="5" t="n">
        <f aca="false">SQRT((G28+A26)^2 + (I28+B26)^2 + (J28+D26)^2)</f>
        <v>9.05538513813742</v>
      </c>
      <c r="W26" s="5" t="str">
        <f aca="false">E26</f>
        <v>Yes</v>
      </c>
      <c r="X26" s="5"/>
      <c r="Y26" s="5"/>
      <c r="Z26" s="5"/>
      <c r="AA26" s="2"/>
      <c r="AB26" s="6" t="n">
        <f aca="false">RANK(AC26, $AC$2:$AC$51, 1)</f>
        <v>36</v>
      </c>
      <c r="AC26" s="6" t="n">
        <f aca="false">SQRT((G29+A26)^2 + (I29+B26)^2 + (J29+D26)^2)</f>
        <v>9.05538513813742</v>
      </c>
      <c r="AD26" s="6" t="str">
        <f aca="false">E26</f>
        <v>Yes</v>
      </c>
      <c r="AE26" s="6"/>
      <c r="AF26" s="6"/>
      <c r="AG26" s="6"/>
    </row>
    <row r="27" customFormat="false" ht="14.25" hidden="false" customHeight="true" outlineLevel="0" collapsed="false">
      <c r="A27" s="1" t="n">
        <v>3</v>
      </c>
      <c r="B27" s="7" t="n">
        <v>0</v>
      </c>
      <c r="C27" s="8" t="s">
        <v>18</v>
      </c>
      <c r="D27" s="8" t="n">
        <v>8</v>
      </c>
      <c r="E27" s="8" t="s">
        <v>11</v>
      </c>
      <c r="F27" s="2"/>
      <c r="M27" s="2"/>
      <c r="N27" s="4" t="n">
        <f aca="false">RANK(O27, $O$2:$O$51, 1)</f>
        <v>32</v>
      </c>
      <c r="O27" s="4" t="n">
        <f aca="false">SQRT((G28+A27)^2 + (I28+B27)^2 + (J28+D27)^2)</f>
        <v>8.54400374531753</v>
      </c>
      <c r="P27" s="4" t="str">
        <f aca="false">E27</f>
        <v>No</v>
      </c>
      <c r="Q27" s="4"/>
      <c r="R27" s="4"/>
      <c r="S27" s="4"/>
      <c r="T27" s="2"/>
      <c r="U27" s="5" t="n">
        <f aca="false">RANK(V27, $V$2:$V$51, 1)</f>
        <v>33</v>
      </c>
      <c r="V27" s="5" t="n">
        <f aca="false">SQRT((G29+A27)^2 + (I29+B27)^2 + (J29+D27)^2)</f>
        <v>8.54400374531753</v>
      </c>
      <c r="W27" s="5" t="str">
        <f aca="false">E27</f>
        <v>No</v>
      </c>
      <c r="X27" s="5"/>
      <c r="Y27" s="5"/>
      <c r="Z27" s="5"/>
      <c r="AA27" s="2"/>
      <c r="AB27" s="6" t="n">
        <f aca="false">RANK(AC27, $AC$2:$AC$51, 1)</f>
        <v>34</v>
      </c>
      <c r="AC27" s="6" t="n">
        <f aca="false">SQRT((G30+A27)^2 + (I30+B27)^2 + (J30+D27)^2)</f>
        <v>8.54400374531753</v>
      </c>
      <c r="AD27" s="6" t="str">
        <f aca="false">E27</f>
        <v>No</v>
      </c>
      <c r="AE27" s="6"/>
      <c r="AF27" s="6"/>
      <c r="AG27" s="6"/>
    </row>
    <row r="28" customFormat="false" ht="14.25" hidden="false" customHeight="true" outlineLevel="0" collapsed="false">
      <c r="A28" s="1" t="n">
        <v>3</v>
      </c>
      <c r="B28" s="7" t="n">
        <v>1</v>
      </c>
      <c r="C28" s="8" t="s">
        <v>10</v>
      </c>
      <c r="D28" s="8" t="n">
        <v>5</v>
      </c>
      <c r="E28" s="8" t="s">
        <v>11</v>
      </c>
      <c r="F28" s="2"/>
      <c r="M28" s="2"/>
      <c r="N28" s="4" t="n">
        <f aca="false">RANK(O28, $O$2:$O$51, 1)</f>
        <v>22</v>
      </c>
      <c r="O28" s="4" t="n">
        <f aca="false">SQRT((G29+A28)^2 + (I29+B28)^2 + (J29+D28)^2)</f>
        <v>5.91607978309962</v>
      </c>
      <c r="P28" s="4" t="str">
        <f aca="false">E28</f>
        <v>No</v>
      </c>
      <c r="Q28" s="4"/>
      <c r="R28" s="4"/>
      <c r="S28" s="4"/>
      <c r="T28" s="2"/>
      <c r="U28" s="5" t="n">
        <f aca="false">RANK(V28, $V$2:$V$51, 1)</f>
        <v>22</v>
      </c>
      <c r="V28" s="5" t="n">
        <f aca="false">SQRT((G30+A28)^2 + (I30+B28)^2 + (J30+D28)^2)</f>
        <v>5.91607978309962</v>
      </c>
      <c r="W28" s="5" t="str">
        <f aca="false">E28</f>
        <v>No</v>
      </c>
      <c r="X28" s="5"/>
      <c r="Y28" s="5"/>
      <c r="Z28" s="5"/>
      <c r="AA28" s="2"/>
      <c r="AB28" s="6" t="n">
        <f aca="false">RANK(AC28, $AC$2:$AC$51, 1)</f>
        <v>23</v>
      </c>
      <c r="AC28" s="6" t="n">
        <f aca="false">SQRT((G31+A28)^2 + (I31+B28)^2 + (J31+D28)^2)</f>
        <v>5.91607978309962</v>
      </c>
      <c r="AD28" s="6" t="str">
        <f aca="false">E28</f>
        <v>No</v>
      </c>
      <c r="AE28" s="6"/>
      <c r="AF28" s="6"/>
      <c r="AG28" s="6"/>
    </row>
    <row r="29" customFormat="false" ht="14.25" hidden="false" customHeight="true" outlineLevel="0" collapsed="false">
      <c r="A29" s="1" t="n">
        <v>3</v>
      </c>
      <c r="B29" s="7" t="n">
        <v>0</v>
      </c>
      <c r="C29" s="8" t="s">
        <v>18</v>
      </c>
      <c r="D29" s="8" t="n">
        <v>1</v>
      </c>
      <c r="E29" s="8" t="s">
        <v>11</v>
      </c>
      <c r="F29" s="2"/>
      <c r="M29" s="2"/>
      <c r="N29" s="4" t="n">
        <f aca="false">RANK(O29, $O$2:$O$51, 1)</f>
        <v>3</v>
      </c>
      <c r="O29" s="4" t="n">
        <f aca="false">SQRT((G30+A29)^2 + (I30+B29)^2 + (J30+D29)^2)</f>
        <v>3.16227766016838</v>
      </c>
      <c r="P29" s="4" t="str">
        <f aca="false">E29</f>
        <v>No</v>
      </c>
      <c r="Q29" s="4"/>
      <c r="R29" s="4"/>
      <c r="S29" s="4"/>
      <c r="T29" s="2"/>
      <c r="U29" s="5" t="n">
        <f aca="false">RANK(V29, $V$2:$V$51, 1)</f>
        <v>3</v>
      </c>
      <c r="V29" s="5" t="n">
        <f aca="false">SQRT((G31+A29)^2 + (I31+B29)^2 + (J31+D29)^2)</f>
        <v>3.16227766016838</v>
      </c>
      <c r="W29" s="5" t="str">
        <f aca="false">E29</f>
        <v>No</v>
      </c>
      <c r="X29" s="5"/>
      <c r="Y29" s="5"/>
      <c r="Z29" s="5"/>
      <c r="AA29" s="2"/>
      <c r="AB29" s="6" t="n">
        <f aca="false">RANK(AC29, $AC$2:$AC$51, 1)</f>
        <v>3</v>
      </c>
      <c r="AC29" s="6" t="n">
        <f aca="false">SQRT((G32+A29)^2 + (I32+B29)^2 + (J32+D29)^2)</f>
        <v>3.16227766016838</v>
      </c>
      <c r="AD29" s="6" t="str">
        <f aca="false">E29</f>
        <v>No</v>
      </c>
      <c r="AE29" s="6"/>
      <c r="AF29" s="6"/>
      <c r="AG29" s="6"/>
    </row>
    <row r="30" customFormat="false" ht="14.25" hidden="false" customHeight="true" outlineLevel="0" collapsed="false">
      <c r="A30" s="1" t="n">
        <v>2</v>
      </c>
      <c r="B30" s="7" t="n">
        <v>1</v>
      </c>
      <c r="C30" s="8" t="s">
        <v>10</v>
      </c>
      <c r="D30" s="8" t="n">
        <v>5</v>
      </c>
      <c r="E30" s="8" t="s">
        <v>17</v>
      </c>
      <c r="F30" s="2"/>
      <c r="M30" s="2"/>
      <c r="N30" s="4" t="n">
        <f aca="false">RANK(O30, $O$2:$O$51, 1)</f>
        <v>21</v>
      </c>
      <c r="O30" s="4" t="n">
        <f aca="false">SQRT((G31+A30)^2 + (I31+B30)^2 + (J31+D30)^2)</f>
        <v>5.47722557505166</v>
      </c>
      <c r="P30" s="4" t="str">
        <f aca="false">E30</f>
        <v>Yes</v>
      </c>
      <c r="Q30" s="4"/>
      <c r="R30" s="4"/>
      <c r="S30" s="4"/>
      <c r="T30" s="2"/>
      <c r="U30" s="5" t="n">
        <f aca="false">RANK(V30, $V$2:$V$51, 1)</f>
        <v>21</v>
      </c>
      <c r="V30" s="5" t="n">
        <f aca="false">SQRT((G32+A30)^2 + (I32+B30)^2 + (J32+D30)^2)</f>
        <v>5.47722557505166</v>
      </c>
      <c r="W30" s="5" t="str">
        <f aca="false">E30</f>
        <v>Yes</v>
      </c>
      <c r="X30" s="5"/>
      <c r="Y30" s="5"/>
      <c r="Z30" s="5"/>
      <c r="AA30" s="2"/>
      <c r="AB30" s="6" t="n">
        <f aca="false">RANK(AC30, $AC$2:$AC$51, 1)</f>
        <v>22</v>
      </c>
      <c r="AC30" s="6" t="n">
        <f aca="false">SQRT((G33+A30)^2 + (I33+B30)^2 + (J33+D30)^2)</f>
        <v>5.47722557505166</v>
      </c>
      <c r="AD30" s="6" t="str">
        <f aca="false">E30</f>
        <v>Yes</v>
      </c>
      <c r="AE30" s="6"/>
      <c r="AF30" s="6"/>
      <c r="AG30" s="6"/>
    </row>
    <row r="31" customFormat="false" ht="14.25" hidden="false" customHeight="true" outlineLevel="0" collapsed="false">
      <c r="A31" s="1" t="n">
        <v>4</v>
      </c>
      <c r="B31" s="7" t="n">
        <v>1</v>
      </c>
      <c r="C31" s="8" t="s">
        <v>10</v>
      </c>
      <c r="D31" s="8" t="n">
        <v>18</v>
      </c>
      <c r="E31" s="8" t="s">
        <v>11</v>
      </c>
      <c r="F31" s="2"/>
      <c r="M31" s="2"/>
      <c r="N31" s="4" t="n">
        <f aca="false">RANK(O31, $O$2:$O$51, 1)</f>
        <v>46</v>
      </c>
      <c r="O31" s="4" t="n">
        <f aca="false">SQRT((G32+A31)^2 + (I32+B31)^2 + (J32+D31)^2)</f>
        <v>18.4661853126194</v>
      </c>
      <c r="P31" s="4" t="str">
        <f aca="false">E31</f>
        <v>No</v>
      </c>
      <c r="Q31" s="4"/>
      <c r="R31" s="4"/>
      <c r="S31" s="4"/>
      <c r="T31" s="2"/>
      <c r="U31" s="5" t="n">
        <f aca="false">RANK(V31, $V$2:$V$51, 1)</f>
        <v>46</v>
      </c>
      <c r="V31" s="5" t="n">
        <f aca="false">SQRT((G33+A31)^2 + (I33+B31)^2 + (J33+D31)^2)</f>
        <v>18.4661853126194</v>
      </c>
      <c r="W31" s="5" t="str">
        <f aca="false">E31</f>
        <v>No</v>
      </c>
      <c r="X31" s="5"/>
      <c r="Y31" s="5"/>
      <c r="Z31" s="5"/>
      <c r="AA31" s="2"/>
      <c r="AB31" s="6" t="n">
        <f aca="false">RANK(AC31, $AC$2:$AC$51, 1)</f>
        <v>46</v>
      </c>
      <c r="AC31" s="6" t="n">
        <f aca="false">SQRT((G34+A31)^2 + (I34+B31)^2 + (J34+D31)^2)</f>
        <v>18.4661853126194</v>
      </c>
      <c r="AD31" s="6" t="str">
        <f aca="false">E31</f>
        <v>No</v>
      </c>
      <c r="AE31" s="6"/>
      <c r="AF31" s="6"/>
      <c r="AG31" s="6"/>
    </row>
    <row r="32" customFormat="false" ht="14.25" hidden="false" customHeight="true" outlineLevel="0" collapsed="false">
      <c r="A32" s="1" t="n">
        <v>4</v>
      </c>
      <c r="B32" s="7" t="n">
        <v>1</v>
      </c>
      <c r="C32" s="8" t="s">
        <v>10</v>
      </c>
      <c r="D32" s="8" t="n">
        <v>3</v>
      </c>
      <c r="E32" s="8" t="s">
        <v>11</v>
      </c>
      <c r="F32" s="2"/>
      <c r="M32" s="2"/>
      <c r="N32" s="4" t="n">
        <f aca="false">RANK(O32, $O$2:$O$51, 1)</f>
        <v>18</v>
      </c>
      <c r="O32" s="4" t="n">
        <f aca="false">SQRT((G33+A32)^2 + (I33+B32)^2 + (J33+D32)^2)</f>
        <v>5.09901951359278</v>
      </c>
      <c r="P32" s="4" t="str">
        <f aca="false">E32</f>
        <v>No</v>
      </c>
      <c r="Q32" s="4"/>
      <c r="R32" s="4"/>
      <c r="S32" s="4"/>
      <c r="T32" s="2"/>
      <c r="U32" s="5" t="n">
        <f aca="false">RANK(V32, $V$2:$V$51, 1)</f>
        <v>18</v>
      </c>
      <c r="V32" s="5" t="n">
        <f aca="false">SQRT((G34+A32)^2 + (I34+B32)^2 + (J34+D32)^2)</f>
        <v>5.09901951359278</v>
      </c>
      <c r="W32" s="5" t="str">
        <f aca="false">E32</f>
        <v>No</v>
      </c>
      <c r="X32" s="5"/>
      <c r="Y32" s="5"/>
      <c r="Z32" s="5"/>
      <c r="AA32" s="2"/>
      <c r="AB32" s="6" t="n">
        <f aca="false">RANK(AC32, $AC$2:$AC$51, 1)</f>
        <v>19</v>
      </c>
      <c r="AC32" s="6" t="n">
        <f aca="false">SQRT((G35+A32)^2 + (I35+B32)^2 + (J35+D32)^2)</f>
        <v>5.09901951359278</v>
      </c>
      <c r="AD32" s="6" t="str">
        <f aca="false">E32</f>
        <v>No</v>
      </c>
      <c r="AE32" s="6"/>
      <c r="AF32" s="6"/>
      <c r="AG32" s="6"/>
    </row>
    <row r="33" customFormat="false" ht="14.25" hidden="false" customHeight="true" outlineLevel="0" collapsed="false">
      <c r="A33" s="1" t="n">
        <v>3</v>
      </c>
      <c r="B33" s="7" t="n">
        <v>0</v>
      </c>
      <c r="C33" s="8" t="s">
        <v>18</v>
      </c>
      <c r="D33" s="8" t="n">
        <v>10</v>
      </c>
      <c r="E33" s="8" t="s">
        <v>11</v>
      </c>
      <c r="F33" s="2"/>
      <c r="M33" s="2"/>
      <c r="N33" s="4" t="n">
        <f aca="false">RANK(O33, $O$2:$O$51, 1)</f>
        <v>39</v>
      </c>
      <c r="O33" s="4" t="n">
        <f aca="false">SQRT((G34+A33)^2 + (I34+B33)^2 + (J34+D33)^2)</f>
        <v>10.4403065089106</v>
      </c>
      <c r="P33" s="4" t="str">
        <f aca="false">E33</f>
        <v>No</v>
      </c>
      <c r="Q33" s="4"/>
      <c r="R33" s="4"/>
      <c r="S33" s="4"/>
      <c r="T33" s="2"/>
      <c r="U33" s="5" t="n">
        <f aca="false">RANK(V33, $V$2:$V$51, 1)</f>
        <v>39</v>
      </c>
      <c r="V33" s="5" t="n">
        <f aca="false">SQRT((G35+A33)^2 + (I35+B33)^2 + (J35+D33)^2)</f>
        <v>10.4403065089106</v>
      </c>
      <c r="W33" s="5" t="str">
        <f aca="false">E33</f>
        <v>No</v>
      </c>
      <c r="X33" s="5"/>
      <c r="Y33" s="5"/>
      <c r="Z33" s="5"/>
      <c r="AA33" s="2"/>
      <c r="AB33" s="6" t="n">
        <f aca="false">RANK(AC33, $AC$2:$AC$51, 1)</f>
        <v>39</v>
      </c>
      <c r="AC33" s="6" t="n">
        <f aca="false">SQRT((G36+A33)^2 + (I36+B33)^2 + (J36+D33)^2)</f>
        <v>10.4403065089106</v>
      </c>
      <c r="AD33" s="6" t="str">
        <f aca="false">E33</f>
        <v>No</v>
      </c>
      <c r="AE33" s="6"/>
      <c r="AF33" s="6"/>
      <c r="AG33" s="6"/>
    </row>
    <row r="34" customFormat="false" ht="14.25" hidden="false" customHeight="true" outlineLevel="0" collapsed="false">
      <c r="A34" s="1" t="n">
        <v>1</v>
      </c>
      <c r="B34" s="7" t="n">
        <v>1</v>
      </c>
      <c r="C34" s="8" t="s">
        <v>10</v>
      </c>
      <c r="D34" s="8" t="n">
        <v>10</v>
      </c>
      <c r="E34" s="8" t="s">
        <v>11</v>
      </c>
      <c r="F34" s="2"/>
      <c r="M34" s="2"/>
      <c r="N34" s="4" t="n">
        <f aca="false">RANK(O34, $O$2:$O$51, 1)</f>
        <v>38</v>
      </c>
      <c r="O34" s="4" t="n">
        <f aca="false">SQRT((G35+A34)^2 + (I35+B34)^2 + (J35+D34)^2)</f>
        <v>10.0995049383621</v>
      </c>
      <c r="P34" s="4" t="str">
        <f aca="false">E34</f>
        <v>No</v>
      </c>
      <c r="Q34" s="4"/>
      <c r="R34" s="4"/>
      <c r="S34" s="4"/>
      <c r="T34" s="2"/>
      <c r="U34" s="5" t="n">
        <f aca="false">RANK(V34, $V$2:$V$51, 1)</f>
        <v>38</v>
      </c>
      <c r="V34" s="5" t="n">
        <f aca="false">SQRT((G36+A34)^2 + (I36+B34)^2 + (J36+D34)^2)</f>
        <v>10.0995049383621</v>
      </c>
      <c r="W34" s="5" t="str">
        <f aca="false">E34</f>
        <v>No</v>
      </c>
      <c r="X34" s="5"/>
      <c r="Y34" s="5"/>
      <c r="Z34" s="5"/>
      <c r="AA34" s="2"/>
      <c r="AB34" s="6" t="n">
        <f aca="false">RANK(AC34, $AC$2:$AC$51, 1)</f>
        <v>38</v>
      </c>
      <c r="AC34" s="6" t="n">
        <f aca="false">SQRT((G37+A34)^2 + (I37+B34)^2 + (J37+D34)^2)</f>
        <v>10.0995049383621</v>
      </c>
      <c r="AD34" s="6" t="str">
        <f aca="false">E34</f>
        <v>No</v>
      </c>
      <c r="AE34" s="6"/>
      <c r="AF34" s="6"/>
      <c r="AG34" s="6"/>
    </row>
    <row r="35" customFormat="false" ht="14.25" hidden="false" customHeight="true" outlineLevel="0" collapsed="false">
      <c r="A35" s="1" t="n">
        <v>4</v>
      </c>
      <c r="B35" s="7" t="n">
        <v>1</v>
      </c>
      <c r="C35" s="8" t="s">
        <v>10</v>
      </c>
      <c r="D35" s="8" t="n">
        <v>8</v>
      </c>
      <c r="E35" s="8" t="s">
        <v>11</v>
      </c>
      <c r="F35" s="2"/>
      <c r="M35" s="2"/>
      <c r="N35" s="4" t="n">
        <f aca="false">RANK(O35, $O$2:$O$51, 1)</f>
        <v>34</v>
      </c>
      <c r="O35" s="4" t="n">
        <f aca="false">SQRT((G36+A35)^2 + (I36+B35)^2 + (J36+D35)^2)</f>
        <v>9</v>
      </c>
      <c r="P35" s="4" t="str">
        <f aca="false">E35</f>
        <v>No</v>
      </c>
      <c r="Q35" s="4"/>
      <c r="R35" s="4"/>
      <c r="S35" s="4"/>
      <c r="T35" s="2"/>
      <c r="U35" s="5" t="n">
        <f aca="false">RANK(V35, $V$2:$V$51, 1)</f>
        <v>34</v>
      </c>
      <c r="V35" s="5" t="n">
        <f aca="false">SQRT((G37+A35)^2 + (I37+B35)^2 + (J37+D35)^2)</f>
        <v>9</v>
      </c>
      <c r="W35" s="5" t="str">
        <f aca="false">E35</f>
        <v>No</v>
      </c>
      <c r="X35" s="5"/>
      <c r="Y35" s="5"/>
      <c r="Z35" s="5"/>
      <c r="AA35" s="2"/>
      <c r="AB35" s="6" t="n">
        <f aca="false">RANK(AC35, $AC$2:$AC$51, 1)</f>
        <v>35</v>
      </c>
      <c r="AC35" s="6" t="n">
        <f aca="false">SQRT((G38+A35)^2 + (I38+B35)^2 + (J38+D35)^2)</f>
        <v>9</v>
      </c>
      <c r="AD35" s="6" t="str">
        <f aca="false">E35</f>
        <v>No</v>
      </c>
      <c r="AE35" s="6"/>
      <c r="AF35" s="6"/>
      <c r="AG35" s="6"/>
    </row>
    <row r="36" customFormat="false" ht="14.25" hidden="false" customHeight="true" outlineLevel="0" collapsed="false">
      <c r="A36" s="1" t="n">
        <v>2</v>
      </c>
      <c r="B36" s="7" t="n">
        <v>0</v>
      </c>
      <c r="C36" s="8" t="s">
        <v>18</v>
      </c>
      <c r="D36" s="8" t="n">
        <v>5</v>
      </c>
      <c r="E36" s="8" t="s">
        <v>11</v>
      </c>
      <c r="F36" s="2"/>
      <c r="M36" s="2"/>
      <c r="N36" s="4" t="n">
        <f aca="false">RANK(O36, $O$2:$O$51, 1)</f>
        <v>20</v>
      </c>
      <c r="O36" s="4" t="n">
        <f aca="false">SQRT((G37+A36)^2 + (I37+B36)^2 + (J37+D36)^2)</f>
        <v>5.3851648071345</v>
      </c>
      <c r="P36" s="4" t="str">
        <f aca="false">E36</f>
        <v>No</v>
      </c>
      <c r="Q36" s="4"/>
      <c r="R36" s="4"/>
      <c r="S36" s="4"/>
      <c r="T36" s="2"/>
      <c r="U36" s="5" t="n">
        <f aca="false">RANK(V36, $V$2:$V$51, 1)</f>
        <v>20</v>
      </c>
      <c r="V36" s="5" t="n">
        <f aca="false">SQRT((G38+A36)^2 + (I38+B36)^2 + (J38+D36)^2)</f>
        <v>5.3851648071345</v>
      </c>
      <c r="W36" s="5" t="str">
        <f aca="false">E36</f>
        <v>No</v>
      </c>
      <c r="X36" s="5"/>
      <c r="Y36" s="5"/>
      <c r="Z36" s="5"/>
      <c r="AA36" s="2"/>
      <c r="AB36" s="6" t="n">
        <f aca="false">RANK(AC36, $AC$2:$AC$51, 1)</f>
        <v>21</v>
      </c>
      <c r="AC36" s="6" t="n">
        <f aca="false">SQRT((G39+A36)^2 + (I39+B36)^2 + (J39+D36)^2)</f>
        <v>5.3851648071345</v>
      </c>
      <c r="AD36" s="6" t="str">
        <f aca="false">E36</f>
        <v>No</v>
      </c>
      <c r="AE36" s="6"/>
      <c r="AF36" s="6"/>
      <c r="AG36" s="6"/>
    </row>
    <row r="37" customFormat="false" ht="14.25" hidden="false" customHeight="true" outlineLevel="0" collapsed="false">
      <c r="A37" s="1" t="n">
        <v>1</v>
      </c>
      <c r="B37" s="7" t="n">
        <v>0</v>
      </c>
      <c r="C37" s="8" t="s">
        <v>18</v>
      </c>
      <c r="D37" s="8" t="n">
        <v>3</v>
      </c>
      <c r="E37" s="8" t="s">
        <v>11</v>
      </c>
      <c r="F37" s="2"/>
      <c r="M37" s="2"/>
      <c r="N37" s="4" t="n">
        <f aca="false">RANK(O37, $O$2:$O$51, 1)</f>
        <v>3</v>
      </c>
      <c r="O37" s="4" t="n">
        <f aca="false">SQRT((G38+A37)^2 + (I38+B37)^2 + (J38+D37)^2)</f>
        <v>3.16227766016838</v>
      </c>
      <c r="P37" s="4" t="str">
        <f aca="false">E37</f>
        <v>No</v>
      </c>
      <c r="Q37" s="4"/>
      <c r="R37" s="4"/>
      <c r="S37" s="4"/>
      <c r="T37" s="2"/>
      <c r="U37" s="5" t="n">
        <f aca="false">RANK(V37, $V$2:$V$51, 1)</f>
        <v>3</v>
      </c>
      <c r="V37" s="5" t="n">
        <f aca="false">SQRT((G39+A37)^2 + (I39+B37)^2 + (J39+D37)^2)</f>
        <v>3.16227766016838</v>
      </c>
      <c r="W37" s="5" t="str">
        <f aca="false">E37</f>
        <v>No</v>
      </c>
      <c r="X37" s="5"/>
      <c r="Y37" s="5"/>
      <c r="Z37" s="5"/>
      <c r="AA37" s="2"/>
      <c r="AB37" s="6" t="n">
        <f aca="false">RANK(AC37, $AC$2:$AC$51, 1)</f>
        <v>3</v>
      </c>
      <c r="AC37" s="6" t="n">
        <f aca="false">SQRT((G40+A37)^2 + (I40+B37)^2 + (J40+D37)^2)</f>
        <v>3.16227766016838</v>
      </c>
      <c r="AD37" s="6" t="str">
        <f aca="false">E37</f>
        <v>No</v>
      </c>
      <c r="AE37" s="6"/>
      <c r="AF37" s="6"/>
      <c r="AG37" s="6"/>
    </row>
    <row r="38" customFormat="false" ht="14.25" hidden="false" customHeight="true" outlineLevel="0" collapsed="false">
      <c r="A38" s="1" t="n">
        <v>3</v>
      </c>
      <c r="B38" s="7" t="n">
        <v>1</v>
      </c>
      <c r="C38" s="8" t="s">
        <v>10</v>
      </c>
      <c r="D38" s="8" t="n">
        <v>2</v>
      </c>
      <c r="E38" s="8" t="s">
        <v>11</v>
      </c>
      <c r="F38" s="2"/>
      <c r="M38" s="2"/>
      <c r="N38" s="4" t="n">
        <f aca="false">RANK(O38, $O$2:$O$51, 1)</f>
        <v>8</v>
      </c>
      <c r="O38" s="4" t="n">
        <f aca="false">SQRT((G39+A38)^2 + (I39+B38)^2 + (J39+D38)^2)</f>
        <v>3.74165738677394</v>
      </c>
      <c r="P38" s="4" t="str">
        <f aca="false">E38</f>
        <v>No</v>
      </c>
      <c r="Q38" s="4"/>
      <c r="R38" s="4"/>
      <c r="S38" s="4"/>
      <c r="T38" s="2"/>
      <c r="U38" s="5" t="n">
        <f aca="false">RANK(V38, $V$2:$V$51, 1)</f>
        <v>8</v>
      </c>
      <c r="V38" s="5" t="n">
        <f aca="false">SQRT((G40+A38)^2 + (I40+B38)^2 + (J40+D38)^2)</f>
        <v>3.74165738677394</v>
      </c>
      <c r="W38" s="5" t="str">
        <f aca="false">E38</f>
        <v>No</v>
      </c>
      <c r="X38" s="5"/>
      <c r="Y38" s="5"/>
      <c r="Z38" s="5"/>
      <c r="AA38" s="2"/>
      <c r="AB38" s="6" t="n">
        <f aca="false">RANK(AC38, $AC$2:$AC$51, 1)</f>
        <v>8</v>
      </c>
      <c r="AC38" s="6" t="n">
        <f aca="false">SQRT((G41+A38)^2 + (I41+B38)^2 + (J41+D38)^2)</f>
        <v>3.74165738677394</v>
      </c>
      <c r="AD38" s="6" t="str">
        <f aca="false">E38</f>
        <v>No</v>
      </c>
      <c r="AE38" s="6"/>
      <c r="AF38" s="6"/>
      <c r="AG38" s="6"/>
    </row>
    <row r="39" customFormat="false" ht="14.25" hidden="false" customHeight="true" outlineLevel="0" collapsed="false">
      <c r="A39" s="1" t="n">
        <v>4</v>
      </c>
      <c r="B39" s="7" t="n">
        <v>0</v>
      </c>
      <c r="C39" s="8" t="s">
        <v>18</v>
      </c>
      <c r="D39" s="8" t="n">
        <v>5</v>
      </c>
      <c r="E39" s="8" t="s">
        <v>11</v>
      </c>
      <c r="F39" s="2"/>
      <c r="M39" s="2"/>
      <c r="N39" s="4" t="n">
        <f aca="false">RANK(O39, $O$2:$O$51, 1)</f>
        <v>25</v>
      </c>
      <c r="O39" s="4" t="n">
        <f aca="false">SQRT((G40+A39)^2 + (I40+B39)^2 + (J40+D39)^2)</f>
        <v>6.40312423743285</v>
      </c>
      <c r="P39" s="4" t="str">
        <f aca="false">E39</f>
        <v>No</v>
      </c>
      <c r="Q39" s="4"/>
      <c r="R39" s="4"/>
      <c r="S39" s="4"/>
      <c r="T39" s="2"/>
      <c r="U39" s="5" t="n">
        <f aca="false">RANK(V39, $V$2:$V$51, 1)</f>
        <v>25</v>
      </c>
      <c r="V39" s="5" t="n">
        <f aca="false">SQRT((G41+A39)^2 + (I41+B39)^2 + (J41+D39)^2)</f>
        <v>6.40312423743285</v>
      </c>
      <c r="W39" s="5" t="str">
        <f aca="false">E39</f>
        <v>No</v>
      </c>
      <c r="X39" s="5"/>
      <c r="Y39" s="5"/>
      <c r="Z39" s="5"/>
      <c r="AA39" s="2"/>
      <c r="AB39" s="6" t="n">
        <f aca="false">RANK(AC39, $AC$2:$AC$51, 1)</f>
        <v>26</v>
      </c>
      <c r="AC39" s="6" t="n">
        <f aca="false">SQRT((G42+A39)^2 + (I42+B39)^2 + (J42+D39)^2)</f>
        <v>6.40312423743285</v>
      </c>
      <c r="AD39" s="6" t="str">
        <f aca="false">E39</f>
        <v>No</v>
      </c>
      <c r="AE39" s="6"/>
      <c r="AF39" s="6"/>
      <c r="AG39" s="6"/>
    </row>
    <row r="40" customFormat="false" ht="14.25" hidden="false" customHeight="true" outlineLevel="0" collapsed="false">
      <c r="A40" s="1" t="n">
        <v>1</v>
      </c>
      <c r="B40" s="7" t="n">
        <v>1</v>
      </c>
      <c r="C40" s="8" t="s">
        <v>10</v>
      </c>
      <c r="D40" s="8" t="n">
        <v>34</v>
      </c>
      <c r="E40" s="8" t="s">
        <v>11</v>
      </c>
      <c r="F40" s="2"/>
      <c r="M40" s="2"/>
      <c r="N40" s="4" t="n">
        <f aca="false">RANK(O40, $O$2:$O$51, 1)</f>
        <v>50</v>
      </c>
      <c r="O40" s="4" t="n">
        <f aca="false">SQRT((G41+A40)^2 + (I41+B40)^2 + (J41+D40)^2)</f>
        <v>34.0293990543471</v>
      </c>
      <c r="P40" s="4" t="str">
        <f aca="false">E40</f>
        <v>No</v>
      </c>
      <c r="Q40" s="4"/>
      <c r="R40" s="4"/>
      <c r="S40" s="4"/>
      <c r="T40" s="2"/>
      <c r="U40" s="5" t="n">
        <f aca="false">RANK(V40, $V$2:$V$51, 1)</f>
        <v>50</v>
      </c>
      <c r="V40" s="5" t="n">
        <f aca="false">SQRT((G42+A40)^2 + (I42+B40)^2 + (J42+D40)^2)</f>
        <v>34.0293990543471</v>
      </c>
      <c r="W40" s="5" t="str">
        <f aca="false">E40</f>
        <v>No</v>
      </c>
      <c r="X40" s="5"/>
      <c r="Y40" s="5"/>
      <c r="Z40" s="5"/>
      <c r="AA40" s="2"/>
      <c r="AB40" s="6" t="n">
        <f aca="false">RANK(AC40, $AC$2:$AC$51, 1)</f>
        <v>50</v>
      </c>
      <c r="AC40" s="6" t="n">
        <f aca="false">SQRT((G43+A40)^2 + (I43+B40)^2 + (J43+D40)^2)</f>
        <v>34.0293990543471</v>
      </c>
      <c r="AD40" s="6" t="str">
        <f aca="false">E40</f>
        <v>No</v>
      </c>
      <c r="AE40" s="6"/>
      <c r="AF40" s="6"/>
      <c r="AG40" s="6"/>
    </row>
    <row r="41" customFormat="false" ht="14.25" hidden="false" customHeight="true" outlineLevel="0" collapsed="false">
      <c r="A41" s="1" t="n">
        <v>3</v>
      </c>
      <c r="B41" s="7" t="n">
        <v>1</v>
      </c>
      <c r="C41" s="8" t="s">
        <v>10</v>
      </c>
      <c r="D41" s="8" t="n">
        <v>2</v>
      </c>
      <c r="E41" s="8" t="s">
        <v>17</v>
      </c>
      <c r="F41" s="2"/>
      <c r="M41" s="2"/>
      <c r="N41" s="4" t="n">
        <f aca="false">RANK(O41, $O$2:$O$51, 1)</f>
        <v>8</v>
      </c>
      <c r="O41" s="4" t="n">
        <f aca="false">SQRT((G42+A41)^2 + (I42+B41)^2 + (J42+D41)^2)</f>
        <v>3.74165738677394</v>
      </c>
      <c r="P41" s="4" t="str">
        <f aca="false">E41</f>
        <v>Yes</v>
      </c>
      <c r="Q41" s="4"/>
      <c r="R41" s="4"/>
      <c r="S41" s="4"/>
      <c r="T41" s="2"/>
      <c r="U41" s="5" t="n">
        <f aca="false">RANK(V41, $V$2:$V$51, 1)</f>
        <v>8</v>
      </c>
      <c r="V41" s="5" t="n">
        <f aca="false">SQRT((G43+A41)^2 + (I43+B41)^2 + (J43+D41)^2)</f>
        <v>3.74165738677394</v>
      </c>
      <c r="W41" s="5" t="str">
        <f aca="false">E41</f>
        <v>Yes</v>
      </c>
      <c r="X41" s="5"/>
      <c r="Y41" s="5"/>
      <c r="Z41" s="5"/>
      <c r="AA41" s="2"/>
      <c r="AB41" s="6" t="n">
        <f aca="false">RANK(AC41, $AC$2:$AC$51, 1)</f>
        <v>8</v>
      </c>
      <c r="AC41" s="6" t="n">
        <f aca="false">SQRT((G44+A41)^2 + (I44+B41)^2 + (J44+D41)^2)</f>
        <v>3.74165738677394</v>
      </c>
      <c r="AD41" s="6" t="str">
        <f aca="false">E41</f>
        <v>Yes</v>
      </c>
      <c r="AE41" s="6"/>
      <c r="AF41" s="6"/>
      <c r="AG41" s="6"/>
    </row>
    <row r="42" customFormat="false" ht="14.25" hidden="false" customHeight="true" outlineLevel="0" collapsed="false">
      <c r="A42" s="1" t="n">
        <v>4</v>
      </c>
      <c r="B42" s="7" t="n">
        <v>1</v>
      </c>
      <c r="C42" s="8" t="s">
        <v>10</v>
      </c>
      <c r="D42" s="8" t="n">
        <v>3</v>
      </c>
      <c r="E42" s="8" t="s">
        <v>11</v>
      </c>
      <c r="F42" s="2"/>
      <c r="M42" s="2"/>
      <c r="N42" s="4" t="n">
        <f aca="false">RANK(O42, $O$2:$O$51, 1)</f>
        <v>18</v>
      </c>
      <c r="O42" s="4" t="n">
        <f aca="false">SQRT((G43+A42)^2 + (I43+B42)^2 + (J43+D42)^2)</f>
        <v>5.09901951359278</v>
      </c>
      <c r="P42" s="4" t="str">
        <f aca="false">E42</f>
        <v>No</v>
      </c>
      <c r="Q42" s="4"/>
      <c r="R42" s="4"/>
      <c r="S42" s="4"/>
      <c r="T42" s="2"/>
      <c r="U42" s="5" t="n">
        <f aca="false">RANK(V42, $V$2:$V$51, 1)</f>
        <v>18</v>
      </c>
      <c r="V42" s="5" t="n">
        <f aca="false">SQRT((G44+A42)^2 + (I44+B42)^2 + (J44+D42)^2)</f>
        <v>5.09901951359278</v>
      </c>
      <c r="W42" s="5" t="str">
        <f aca="false">E42</f>
        <v>No</v>
      </c>
      <c r="X42" s="5"/>
      <c r="Y42" s="5"/>
      <c r="Z42" s="5"/>
      <c r="AA42" s="2"/>
      <c r="AB42" s="6" t="n">
        <f aca="false">RANK(AC42, $AC$2:$AC$51, 1)</f>
        <v>19</v>
      </c>
      <c r="AC42" s="6" t="n">
        <f aca="false">SQRT((G45+A42)^2 + (I45+B42)^2 + (J45+D42)^2)</f>
        <v>5.09901951359278</v>
      </c>
      <c r="AD42" s="6" t="str">
        <f aca="false">E42</f>
        <v>No</v>
      </c>
      <c r="AE42" s="6"/>
      <c r="AF42" s="6"/>
      <c r="AG42" s="6"/>
    </row>
    <row r="43" customFormat="false" ht="14.25" hidden="false" customHeight="true" outlineLevel="0" collapsed="false">
      <c r="A43" s="1" t="n">
        <v>4</v>
      </c>
      <c r="B43" s="7" t="n">
        <v>0</v>
      </c>
      <c r="C43" s="8" t="s">
        <v>18</v>
      </c>
      <c r="D43" s="8" t="n">
        <v>1</v>
      </c>
      <c r="E43" s="8" t="s">
        <v>11</v>
      </c>
      <c r="F43" s="2"/>
      <c r="M43" s="2"/>
      <c r="N43" s="4" t="n">
        <f aca="false">RANK(O43, $O$2:$O$51, 1)</f>
        <v>13</v>
      </c>
      <c r="O43" s="4" t="n">
        <f aca="false">SQRT((G44+A43)^2 + (I44+B43)^2 + (J44+D43)^2)</f>
        <v>4.12310562561766</v>
      </c>
      <c r="P43" s="4" t="str">
        <f aca="false">E43</f>
        <v>No</v>
      </c>
      <c r="Q43" s="4"/>
      <c r="R43" s="4"/>
      <c r="S43" s="4"/>
      <c r="T43" s="2"/>
      <c r="U43" s="5" t="n">
        <f aca="false">RANK(V43, $V$2:$V$51, 1)</f>
        <v>13</v>
      </c>
      <c r="V43" s="5" t="n">
        <f aca="false">SQRT((G45+A43)^2 + (I45+B43)^2 + (J45+D43)^2)</f>
        <v>4.12310562561766</v>
      </c>
      <c r="W43" s="5" t="str">
        <f aca="false">E43</f>
        <v>No</v>
      </c>
      <c r="X43" s="5"/>
      <c r="Y43" s="5"/>
      <c r="Z43" s="5"/>
      <c r="AA43" s="2"/>
      <c r="AB43" s="6" t="n">
        <f aca="false">RANK(AC43, $AC$2:$AC$51, 1)</f>
        <v>14</v>
      </c>
      <c r="AC43" s="6" t="n">
        <f aca="false">SQRT((G46+A43)^2 + (I46+B43)^2 + (J46+D43)^2)</f>
        <v>4.12310562561766</v>
      </c>
      <c r="AD43" s="6" t="str">
        <f aca="false">E43</f>
        <v>No</v>
      </c>
      <c r="AE43" s="6"/>
      <c r="AF43" s="6"/>
      <c r="AG43" s="6"/>
    </row>
    <row r="44" customFormat="false" ht="14.25" hidden="false" customHeight="true" outlineLevel="0" collapsed="false">
      <c r="A44" s="1" t="n">
        <v>1</v>
      </c>
      <c r="B44" s="7" t="n">
        <v>1</v>
      </c>
      <c r="C44" s="8" t="s">
        <v>10</v>
      </c>
      <c r="D44" s="8" t="n">
        <v>6</v>
      </c>
      <c r="E44" s="8" t="s">
        <v>11</v>
      </c>
      <c r="F44" s="2"/>
      <c r="M44" s="2"/>
      <c r="N44" s="4" t="n">
        <f aca="false">RANK(O44, $O$2:$O$51, 1)</f>
        <v>23</v>
      </c>
      <c r="O44" s="4" t="n">
        <f aca="false">SQRT((G45+A44)^2 + (I45+B44)^2 + (J45+D44)^2)</f>
        <v>6.16441400296898</v>
      </c>
      <c r="P44" s="4" t="str">
        <f aca="false">E44</f>
        <v>No</v>
      </c>
      <c r="Q44" s="4"/>
      <c r="R44" s="4"/>
      <c r="S44" s="4"/>
      <c r="T44" s="2"/>
      <c r="U44" s="5" t="n">
        <f aca="false">RANK(V44, $V$2:$V$51, 1)</f>
        <v>23</v>
      </c>
      <c r="V44" s="5" t="n">
        <f aca="false">SQRT((G46+A44)^2 + (I46+B44)^2 + (J46+D44)^2)</f>
        <v>6.16441400296898</v>
      </c>
      <c r="W44" s="5" t="str">
        <f aca="false">E44</f>
        <v>No</v>
      </c>
      <c r="X44" s="5"/>
      <c r="Y44" s="5"/>
      <c r="Z44" s="5"/>
      <c r="AA44" s="2"/>
      <c r="AB44" s="6" t="n">
        <f aca="false">RANK(AC44, $AC$2:$AC$51, 1)</f>
        <v>24</v>
      </c>
      <c r="AC44" s="6" t="n">
        <f aca="false">SQRT((G47+A44)^2 + (I47+B44)^2 + (J47+D44)^2)</f>
        <v>6.16441400296898</v>
      </c>
      <c r="AD44" s="6" t="str">
        <f aca="false">E44</f>
        <v>No</v>
      </c>
      <c r="AE44" s="6"/>
      <c r="AF44" s="6"/>
      <c r="AG44" s="6"/>
    </row>
    <row r="45" customFormat="false" ht="14.25" hidden="false" customHeight="true" outlineLevel="0" collapsed="false">
      <c r="A45" s="1" t="n">
        <v>4</v>
      </c>
      <c r="B45" s="7" t="n">
        <v>0</v>
      </c>
      <c r="C45" s="8" t="s">
        <v>18</v>
      </c>
      <c r="D45" s="8" t="n">
        <v>2</v>
      </c>
      <c r="E45" s="8" t="s">
        <v>11</v>
      </c>
      <c r="F45" s="2"/>
      <c r="M45" s="2"/>
      <c r="N45" s="4" t="n">
        <f aca="false">RANK(O45, $O$2:$O$51, 1)</f>
        <v>16</v>
      </c>
      <c r="O45" s="4" t="n">
        <f aca="false">SQRT((G46+A45)^2 + (I46+B45)^2 + (J46+D45)^2)</f>
        <v>4.47213595499958</v>
      </c>
      <c r="P45" s="4" t="str">
        <f aca="false">E45</f>
        <v>No</v>
      </c>
      <c r="Q45" s="4"/>
      <c r="R45" s="4"/>
      <c r="S45" s="4"/>
      <c r="T45" s="2"/>
      <c r="U45" s="5" t="n">
        <f aca="false">RANK(V45, $V$2:$V$51, 1)</f>
        <v>16</v>
      </c>
      <c r="V45" s="5" t="n">
        <f aca="false">SQRT((G47+A45)^2 + (I47+B45)^2 + (J47+D45)^2)</f>
        <v>4.47213595499958</v>
      </c>
      <c r="W45" s="5" t="str">
        <f aca="false">E45</f>
        <v>No</v>
      </c>
      <c r="X45" s="5"/>
      <c r="Y45" s="5"/>
      <c r="Z45" s="5"/>
      <c r="AA45" s="2"/>
      <c r="AB45" s="6" t="n">
        <f aca="false">RANK(AC45, $AC$2:$AC$51, 1)</f>
        <v>17</v>
      </c>
      <c r="AC45" s="6" t="n">
        <f aca="false">SQRT((G48+A45)^2 + (I48+B45)^2 + (J48+D45)^2)</f>
        <v>4.47213595499958</v>
      </c>
      <c r="AD45" s="6" t="str">
        <f aca="false">E45</f>
        <v>No</v>
      </c>
      <c r="AE45" s="6"/>
      <c r="AF45" s="6"/>
      <c r="AG45" s="6"/>
    </row>
    <row r="46" customFormat="false" ht="14.25" hidden="false" customHeight="true" outlineLevel="0" collapsed="false">
      <c r="A46" s="1" t="n">
        <v>3</v>
      </c>
      <c r="B46" s="7" t="n">
        <v>1</v>
      </c>
      <c r="C46" s="8" t="s">
        <v>10</v>
      </c>
      <c r="D46" s="8" t="n">
        <v>19</v>
      </c>
      <c r="E46" s="8" t="s">
        <v>11</v>
      </c>
      <c r="F46" s="2"/>
      <c r="M46" s="2"/>
      <c r="N46" s="4" t="n">
        <f aca="false">RANK(O46, $O$2:$O$51, 1)</f>
        <v>47</v>
      </c>
      <c r="O46" s="4" t="n">
        <f aca="false">SQRT((G47+A46)^2 + (I47+B46)^2 + (J47+D46)^2)</f>
        <v>19.2613602842582</v>
      </c>
      <c r="P46" s="4" t="str">
        <f aca="false">E46</f>
        <v>No</v>
      </c>
      <c r="Q46" s="4"/>
      <c r="R46" s="4"/>
      <c r="S46" s="4"/>
      <c r="T46" s="2"/>
      <c r="U46" s="5" t="n">
        <f aca="false">RANK(V46, $V$2:$V$51, 1)</f>
        <v>47</v>
      </c>
      <c r="V46" s="5" t="n">
        <f aca="false">SQRT((G48+A46)^2 + (I48+B46)^2 + (J48+D46)^2)</f>
        <v>19.2613602842582</v>
      </c>
      <c r="W46" s="5" t="str">
        <f aca="false">E46</f>
        <v>No</v>
      </c>
      <c r="X46" s="5"/>
      <c r="Y46" s="5"/>
      <c r="Z46" s="5"/>
      <c r="AA46" s="2"/>
      <c r="AB46" s="6" t="n">
        <f aca="false">RANK(AC46, $AC$2:$AC$51, 1)</f>
        <v>47</v>
      </c>
      <c r="AC46" s="6" t="n">
        <f aca="false">SQRT((G49+A46)^2 + (I49+B46)^2 + (J49+D46)^2)</f>
        <v>19.2613602842582</v>
      </c>
      <c r="AD46" s="6" t="str">
        <f aca="false">E46</f>
        <v>No</v>
      </c>
      <c r="AE46" s="6"/>
      <c r="AF46" s="6"/>
      <c r="AG46" s="6"/>
    </row>
    <row r="47" customFormat="false" ht="14.25" hidden="false" customHeight="true" outlineLevel="0" collapsed="false">
      <c r="A47" s="1" t="n">
        <v>4</v>
      </c>
      <c r="B47" s="7" t="n">
        <v>0</v>
      </c>
      <c r="C47" s="8" t="s">
        <v>18</v>
      </c>
      <c r="D47" s="8" t="n">
        <v>2</v>
      </c>
      <c r="E47" s="8" t="s">
        <v>11</v>
      </c>
      <c r="F47" s="2"/>
      <c r="M47" s="2"/>
      <c r="N47" s="4" t="n">
        <f aca="false">RANK(O47, $O$2:$O$51, 1)</f>
        <v>16</v>
      </c>
      <c r="O47" s="4" t="n">
        <f aca="false">SQRT((G48+A47)^2 + (I48+B47)^2 + (J48+D47)^2)</f>
        <v>4.47213595499958</v>
      </c>
      <c r="P47" s="4" t="str">
        <f aca="false">E47</f>
        <v>No</v>
      </c>
      <c r="Q47" s="4"/>
      <c r="R47" s="4"/>
      <c r="S47" s="4"/>
      <c r="T47" s="2"/>
      <c r="U47" s="5" t="n">
        <f aca="false">RANK(V47, $V$2:$V$51, 1)</f>
        <v>16</v>
      </c>
      <c r="V47" s="5" t="n">
        <f aca="false">SQRT((G49+A47)^2 + (I49+B47)^2 + (J49+D47)^2)</f>
        <v>4.47213595499958</v>
      </c>
      <c r="W47" s="5" t="str">
        <f aca="false">E47</f>
        <v>No</v>
      </c>
      <c r="X47" s="5"/>
      <c r="Y47" s="5"/>
      <c r="Z47" s="5"/>
      <c r="AA47" s="2"/>
      <c r="AB47" s="6" t="n">
        <f aca="false">RANK(AC47, $AC$2:$AC$51, 1)</f>
        <v>17</v>
      </c>
      <c r="AC47" s="6" t="n">
        <f aca="false">SQRT((G50+A47)^2 + (I50+B47)^2 + (J50+D47)^2)</f>
        <v>4.47213595499958</v>
      </c>
      <c r="AD47" s="6" t="str">
        <f aca="false">E47</f>
        <v>No</v>
      </c>
      <c r="AE47" s="6"/>
      <c r="AF47" s="6"/>
      <c r="AG47" s="6"/>
    </row>
    <row r="48" customFormat="false" ht="14.25" hidden="false" customHeight="true" outlineLevel="0" collapsed="false">
      <c r="A48" s="1" t="n">
        <v>1</v>
      </c>
      <c r="B48" s="7" t="n">
        <v>0</v>
      </c>
      <c r="C48" s="8" t="s">
        <v>18</v>
      </c>
      <c r="D48" s="8" t="n">
        <v>9</v>
      </c>
      <c r="E48" s="8" t="s">
        <v>17</v>
      </c>
      <c r="F48" s="2"/>
      <c r="M48" s="2"/>
      <c r="N48" s="4" t="n">
        <f aca="false">RANK(O48, $O$2:$O$51, 1)</f>
        <v>35</v>
      </c>
      <c r="O48" s="4" t="n">
        <f aca="false">SQRT((G49+A48)^2 + (I49+B48)^2 + (J49+D48)^2)</f>
        <v>9.05538513813742</v>
      </c>
      <c r="P48" s="4" t="str">
        <f aca="false">E48</f>
        <v>Yes</v>
      </c>
      <c r="Q48" s="4"/>
      <c r="R48" s="4"/>
      <c r="S48" s="4"/>
      <c r="T48" s="2"/>
      <c r="U48" s="5" t="n">
        <f aca="false">RANK(V48, $V$2:$V$51, 1)</f>
        <v>35</v>
      </c>
      <c r="V48" s="5" t="n">
        <f aca="false">SQRT((G50+A48)^2 + (I50+B48)^2 + (J50+D48)^2)</f>
        <v>9.05538513813742</v>
      </c>
      <c r="W48" s="5" t="str">
        <f aca="false">E48</f>
        <v>Yes</v>
      </c>
      <c r="X48" s="5"/>
      <c r="Y48" s="5"/>
      <c r="Z48" s="5"/>
      <c r="AA48" s="2"/>
      <c r="AB48" s="6" t="n">
        <f aca="false">RANK(AC48, $AC$2:$AC$51, 1)</f>
        <v>36</v>
      </c>
      <c r="AC48" s="6" t="n">
        <f aca="false">SQRT((G51+A48)^2 + (I51+B48)^2 + (J51+D48)^2)</f>
        <v>9.05538513813742</v>
      </c>
      <c r="AD48" s="6" t="str">
        <f aca="false">E48</f>
        <v>Yes</v>
      </c>
      <c r="AE48" s="6"/>
      <c r="AF48" s="6"/>
      <c r="AG48" s="6"/>
    </row>
    <row r="49" customFormat="false" ht="14.25" hidden="false" customHeight="true" outlineLevel="0" collapsed="false">
      <c r="A49" s="1" t="n">
        <v>2</v>
      </c>
      <c r="B49" s="7" t="n">
        <v>0</v>
      </c>
      <c r="C49" s="8" t="s">
        <v>18</v>
      </c>
      <c r="D49" s="8" t="n">
        <v>6</v>
      </c>
      <c r="E49" s="8" t="s">
        <v>11</v>
      </c>
      <c r="F49" s="2"/>
      <c r="M49" s="2"/>
      <c r="N49" s="4" t="n">
        <f aca="false">RANK(O49, $O$2:$O$51, 1)</f>
        <v>24</v>
      </c>
      <c r="O49" s="4" t="n">
        <f aca="false">SQRT((G50+A49)^2 + (I50+B49)^2 + (J50+D49)^2)</f>
        <v>6.32455532033676</v>
      </c>
      <c r="P49" s="4" t="str">
        <f aca="false">E49</f>
        <v>No</v>
      </c>
      <c r="Q49" s="4"/>
      <c r="R49" s="4"/>
      <c r="S49" s="4"/>
      <c r="T49" s="2"/>
      <c r="U49" s="5" t="n">
        <f aca="false">RANK(V49, $V$2:$V$51, 1)</f>
        <v>24</v>
      </c>
      <c r="V49" s="5" t="n">
        <f aca="false">SQRT((G51+A49)^2 + (I51+B49)^2 + (J51+D49)^2)</f>
        <v>6.32455532033676</v>
      </c>
      <c r="W49" s="5" t="str">
        <f aca="false">E49</f>
        <v>No</v>
      </c>
      <c r="X49" s="5"/>
      <c r="Y49" s="5"/>
      <c r="Z49" s="5"/>
      <c r="AA49" s="2"/>
      <c r="AB49" s="6" t="n">
        <f aca="false">RANK(AC49, $AC$2:$AC$51, 1)</f>
        <v>25</v>
      </c>
      <c r="AC49" s="6" t="n">
        <f aca="false">SQRT((G52+A49)^2 + (I52+B49)^2 + (J52+D49)^2)</f>
        <v>6.32455532033676</v>
      </c>
      <c r="AD49" s="6" t="str">
        <f aca="false">E49</f>
        <v>No</v>
      </c>
      <c r="AE49" s="6"/>
      <c r="AF49" s="6"/>
      <c r="AG49" s="6"/>
    </row>
    <row r="50" customFormat="false" ht="14.25" hidden="false" customHeight="true" outlineLevel="0" collapsed="false">
      <c r="A50" s="1" t="n">
        <v>3</v>
      </c>
      <c r="B50" s="7" t="n">
        <v>1</v>
      </c>
      <c r="C50" s="8" t="s">
        <v>10</v>
      </c>
      <c r="D50" s="8" t="n">
        <v>11</v>
      </c>
      <c r="E50" s="8" t="s">
        <v>11</v>
      </c>
      <c r="F50" s="2"/>
      <c r="M50" s="2"/>
      <c r="N50" s="4" t="n">
        <f aca="false">RANK(O50, $O$2:$O$51, 1)</f>
        <v>42</v>
      </c>
      <c r="O50" s="4" t="n">
        <f aca="false">SQRT((G51+A50)^2 + (I51+B50)^2 + (J51+D50)^2)</f>
        <v>11.4455231422596</v>
      </c>
      <c r="P50" s="4" t="str">
        <f aca="false">E50</f>
        <v>No</v>
      </c>
      <c r="Q50" s="4"/>
      <c r="R50" s="4"/>
      <c r="S50" s="4"/>
      <c r="T50" s="2"/>
      <c r="U50" s="5" t="n">
        <f aca="false">RANK(V50, $V$2:$V$51, 1)</f>
        <v>42</v>
      </c>
      <c r="V50" s="5" t="n">
        <f aca="false">SQRT((G52+A50)^2 + (I52+B50)^2 + (J52+D50)^2)</f>
        <v>11.4455231422596</v>
      </c>
      <c r="W50" s="5" t="str">
        <f aca="false">E50</f>
        <v>No</v>
      </c>
      <c r="X50" s="5"/>
      <c r="Y50" s="5"/>
      <c r="Z50" s="5"/>
      <c r="AA50" s="2"/>
      <c r="AB50" s="6" t="n">
        <f aca="false">RANK(AC50, $AC$2:$AC$51, 1)</f>
        <v>42</v>
      </c>
      <c r="AC50" s="6" t="n">
        <f aca="false">SQRT((G53+A50)^2 + (I53+B50)^2 + (J53+D50)^2)</f>
        <v>11.4455231422596</v>
      </c>
      <c r="AD50" s="6" t="str">
        <f aca="false">E50</f>
        <v>No</v>
      </c>
      <c r="AE50" s="6"/>
      <c r="AF50" s="6"/>
      <c r="AG50" s="6"/>
    </row>
    <row r="51" customFormat="false" ht="14.25" hidden="false" customHeight="true" outlineLevel="0" collapsed="false">
      <c r="A51" s="1" t="n">
        <v>4</v>
      </c>
      <c r="B51" s="7" t="n">
        <v>0</v>
      </c>
      <c r="C51" s="8" t="s">
        <v>18</v>
      </c>
      <c r="D51" s="8" t="n">
        <v>6</v>
      </c>
      <c r="E51" s="8" t="s">
        <v>11</v>
      </c>
      <c r="F51" s="2"/>
      <c r="M51" s="2"/>
      <c r="N51" s="4" t="n">
        <f aca="false">RANK(O51, $O$2:$O$51, 1)</f>
        <v>28</v>
      </c>
      <c r="O51" s="4" t="n">
        <f aca="false">SQRT((G52+A51)^2 + (I52+B51)^2 + (J52+D51)^2)</f>
        <v>7.21110255092798</v>
      </c>
      <c r="P51" s="4" t="str">
        <f aca="false">E51</f>
        <v>No</v>
      </c>
      <c r="Q51" s="4"/>
      <c r="R51" s="4"/>
      <c r="S51" s="4"/>
      <c r="T51" s="2"/>
      <c r="U51" s="5" t="n">
        <f aca="false">RANK(V51, $V$2:$V$51, 1)</f>
        <v>28</v>
      </c>
      <c r="V51" s="5" t="n">
        <f aca="false">SQRT((G53+A51)^2 + (I53+B51)^2 + (J53+D51)^2)</f>
        <v>7.21110255092798</v>
      </c>
      <c r="W51" s="5" t="str">
        <f aca="false">E51</f>
        <v>No</v>
      </c>
      <c r="X51" s="5"/>
      <c r="Y51" s="5"/>
      <c r="Z51" s="5"/>
      <c r="AA51" s="2"/>
      <c r="AB51" s="6" t="n">
        <f aca="false">RANK(AC51, $AC$2:$AC$51, 1)</f>
        <v>29</v>
      </c>
      <c r="AC51" s="6" t="n">
        <f aca="false">SQRT((G54+A51)^2 + (I54+B51)^2 + (J54+D51)^2)</f>
        <v>7.21110255092798</v>
      </c>
      <c r="AD51" s="6" t="str">
        <f aca="false">E51</f>
        <v>No</v>
      </c>
      <c r="AE51" s="6"/>
      <c r="AF51" s="6"/>
      <c r="AG51" s="6"/>
    </row>
    <row r="52" customFormat="false" ht="14.25" hidden="false" customHeight="true" outlineLevel="0" collapsed="false">
      <c r="A52" s="1"/>
      <c r="B52" s="1"/>
      <c r="C52" s="1"/>
      <c r="D52" s="1" t="s">
        <v>20</v>
      </c>
      <c r="E52" s="1"/>
      <c r="F52" s="2"/>
      <c r="M52" s="2"/>
      <c r="Q52" s="2"/>
      <c r="T52" s="2"/>
    </row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5.5"/>
    <col collapsed="false" customWidth="true" hidden="false" outlineLevel="0" max="3" min="3" style="0" width="15.11"/>
    <col collapsed="false" customWidth="true" hidden="false" outlineLevel="0" max="4" min="4" style="0" width="18.28"/>
    <col collapsed="false" customWidth="true" hidden="false" outlineLevel="0" max="5" min="5" style="0" width="5"/>
    <col collapsed="false" customWidth="true" hidden="false" outlineLevel="0" max="6" min="6" style="0" width="14.09"/>
    <col collapsed="false" customWidth="true" hidden="false" outlineLevel="0" max="7" min="7" style="0" width="17.26"/>
    <col collapsed="false" customWidth="true" hidden="false" outlineLevel="0" max="8" min="8" style="0" width="9.53"/>
    <col collapsed="false" customWidth="true" hidden="false" outlineLevel="0" max="9" min="9" style="0" width="4"/>
    <col collapsed="false" customWidth="true" hidden="false" outlineLevel="0" max="10" min="10" style="0" width="30.69"/>
    <col collapsed="false" customWidth="true" hidden="false" outlineLevel="0" max="11" min="11" style="0" width="28.16"/>
    <col collapsed="false" customWidth="true" hidden="false" outlineLevel="0" max="12" min="12" style="0" width="23.97"/>
    <col collapsed="false" customWidth="true" hidden="false" outlineLevel="0" max="13" min="13" style="0" width="22.33"/>
    <col collapsed="false" customWidth="true" hidden="false" outlineLevel="0" max="14" min="14" style="0" width="3.75"/>
    <col collapsed="false" customWidth="true" hidden="false" outlineLevel="0" max="15" min="15" style="0" width="14.98"/>
    <col collapsed="false" customWidth="true" hidden="false" outlineLevel="0" max="16" min="16" style="0" width="17.39"/>
    <col collapsed="false" customWidth="true" hidden="false" outlineLevel="0" max="17" min="17" style="0" width="28.41"/>
    <col collapsed="false" customWidth="true" hidden="false" outlineLevel="0" max="18" min="18" style="0" width="17.39"/>
    <col collapsed="false" customWidth="true" hidden="false" outlineLevel="0" max="19" min="19" style="0" width="14.38"/>
    <col collapsed="false" customWidth="true" hidden="false" outlineLevel="0" max="20" min="20" style="0" width="17.39"/>
    <col collapsed="false" customWidth="true" hidden="false" outlineLevel="0" max="21" min="21" style="0" width="12.63"/>
    <col collapsed="false" customWidth="true" hidden="false" outlineLevel="0" max="22" min="22" style="0" width="86.13"/>
    <col collapsed="false" customWidth="true" hidden="false" outlineLevel="0" max="1025" min="23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9" t="s">
        <v>21</v>
      </c>
      <c r="D1" s="9" t="s">
        <v>22</v>
      </c>
      <c r="E1" s="10"/>
      <c r="F1" s="3" t="s">
        <v>23</v>
      </c>
      <c r="I1" s="10"/>
      <c r="J1" s="11" t="s">
        <v>24</v>
      </c>
      <c r="K1" s="3" t="s">
        <v>25</v>
      </c>
      <c r="N1" s="10"/>
      <c r="O1" s="3" t="s">
        <v>26</v>
      </c>
      <c r="P1" s="3" t="s">
        <v>27</v>
      </c>
      <c r="Q1" s="3" t="s">
        <v>28</v>
      </c>
      <c r="R1" s="3" t="s">
        <v>27</v>
      </c>
      <c r="S1" s="3" t="s">
        <v>29</v>
      </c>
      <c r="T1" s="3" t="s">
        <v>27</v>
      </c>
      <c r="V1" s="3" t="s">
        <v>30</v>
      </c>
    </row>
    <row r="2" customFormat="false" ht="15" hidden="false" customHeight="false" outlineLevel="0" collapsed="false">
      <c r="A2" s="1" t="n">
        <v>3</v>
      </c>
      <c r="B2" s="7" t="n">
        <v>1</v>
      </c>
      <c r="C2" s="7" t="n">
        <f aca="false">IF(G3&lt;6, 0, 1)</f>
        <v>1</v>
      </c>
      <c r="D2" s="8" t="n">
        <f aca="false">IF(H3="No", 0, 1)</f>
        <v>0</v>
      </c>
      <c r="E2" s="10"/>
      <c r="F2" s="1" t="s">
        <v>2</v>
      </c>
      <c r="G2" s="1" t="s">
        <v>3</v>
      </c>
      <c r="H2" s="9" t="s">
        <v>4</v>
      </c>
      <c r="I2" s="10"/>
      <c r="N2" s="10"/>
      <c r="O2" s="12" t="n">
        <f aca="false">AVERAGE($D$2:$D$51)</f>
        <v>0.22</v>
      </c>
      <c r="P2" s="12" t="n">
        <f aca="false">ABS(D2-O2)</f>
        <v>0.22</v>
      </c>
      <c r="Q2" s="12" t="n">
        <f aca="false">VLOOKUP(A2,$J$3:$M$8,4,0)</f>
        <v>0.392952623996688</v>
      </c>
      <c r="R2" s="12" t="n">
        <f aca="false">ABS(D2 - Q2)</f>
        <v>0.392952623996688</v>
      </c>
      <c r="S2" s="12" t="n">
        <f aca="false">ROUND(Q2,0)</f>
        <v>0</v>
      </c>
      <c r="T2" s="12" t="n">
        <f aca="false">ABS(D2-S2)</f>
        <v>0</v>
      </c>
    </row>
    <row r="3" customFormat="false" ht="15" hidden="false" customHeight="false" outlineLevel="0" collapsed="false">
      <c r="A3" s="1" t="n">
        <v>3</v>
      </c>
      <c r="B3" s="7" t="n">
        <v>1</v>
      </c>
      <c r="C3" s="7" t="n">
        <f aca="false">IF(G4&lt;6, 0, 1)</f>
        <v>0</v>
      </c>
      <c r="D3" s="8" t="n">
        <f aca="false">IF(H4="No", 0, 1)</f>
        <v>1</v>
      </c>
      <c r="E3" s="10"/>
      <c r="F3" s="8" t="s">
        <v>10</v>
      </c>
      <c r="G3" s="8" t="n">
        <v>7</v>
      </c>
      <c r="H3" s="13" t="s">
        <v>11</v>
      </c>
      <c r="I3" s="10"/>
      <c r="J3" s="14"/>
      <c r="K3" s="15" t="s">
        <v>31</v>
      </c>
      <c r="L3" s="16"/>
      <c r="M3" s="17"/>
      <c r="N3" s="10"/>
      <c r="O3" s="12" t="n">
        <f aca="false">AVERAGE($D$2:$D$51)</f>
        <v>0.22</v>
      </c>
      <c r="P3" s="12" t="n">
        <f aca="false">ABS(D3-O3)</f>
        <v>0.78</v>
      </c>
      <c r="Q3" s="12" t="n">
        <f aca="false">VLOOKUP(A3,$J$3:$M$8,4,0)</f>
        <v>0.392952623996688</v>
      </c>
      <c r="R3" s="12" t="n">
        <f aca="false">ABS(D3 - Q3)</f>
        <v>0.607047376003312</v>
      </c>
      <c r="S3" s="12" t="n">
        <f aca="false">ROUND(Q3,0)</f>
        <v>0</v>
      </c>
      <c r="T3" s="12" t="n">
        <f aca="false">ABS(D3-S3)</f>
        <v>1</v>
      </c>
    </row>
    <row r="4" customFormat="false" ht="15" hidden="false" customHeight="false" outlineLevel="0" collapsed="false">
      <c r="A4" s="1" t="n">
        <v>3</v>
      </c>
      <c r="B4" s="7" t="n">
        <v>1</v>
      </c>
      <c r="C4" s="7" t="n">
        <f aca="false">IF(G5&lt;6, 0, 1)</f>
        <v>1</v>
      </c>
      <c r="D4" s="8" t="n">
        <f aca="false">IF(H5="No", 0, 1)</f>
        <v>0</v>
      </c>
      <c r="E4" s="10"/>
      <c r="F4" s="8" t="s">
        <v>10</v>
      </c>
      <c r="G4" s="8" t="n">
        <v>2</v>
      </c>
      <c r="H4" s="13" t="s">
        <v>17</v>
      </c>
      <c r="I4" s="10"/>
      <c r="J4" s="18" t="s">
        <v>0</v>
      </c>
      <c r="K4" s="19" t="s">
        <v>32</v>
      </c>
      <c r="L4" s="20" t="s">
        <v>33</v>
      </c>
      <c r="M4" s="21" t="s">
        <v>32</v>
      </c>
      <c r="N4" s="10"/>
      <c r="O4" s="12" t="n">
        <f aca="false">AVERAGE($D$2:$D$51)</f>
        <v>0.22</v>
      </c>
      <c r="P4" s="12" t="n">
        <f aca="false">ABS(D4-O4)</f>
        <v>0.22</v>
      </c>
      <c r="Q4" s="12" t="n">
        <f aca="false">VLOOKUP(A4,$J$3:$M$8,4,0)</f>
        <v>0.392952623996688</v>
      </c>
      <c r="R4" s="12" t="n">
        <f aca="false">ABS(D4 - Q4)</f>
        <v>0.392952623996688</v>
      </c>
      <c r="S4" s="12" t="n">
        <f aca="false">ROUND(Q4,0)</f>
        <v>0</v>
      </c>
      <c r="T4" s="12" t="n">
        <f aca="false">ABS(D4-S4)</f>
        <v>0</v>
      </c>
    </row>
    <row r="5" customFormat="false" ht="15" hidden="false" customHeight="false" outlineLevel="0" collapsed="false">
      <c r="A5" s="1" t="n">
        <v>1</v>
      </c>
      <c r="B5" s="7" t="n">
        <v>1</v>
      </c>
      <c r="C5" s="7" t="n">
        <f aca="false">IF(G6&lt;6, 0, 1)</f>
        <v>1</v>
      </c>
      <c r="D5" s="8" t="n">
        <f aca="false">IF(H6="No", 0, 1)</f>
        <v>0</v>
      </c>
      <c r="E5" s="10"/>
      <c r="F5" s="8" t="s">
        <v>10</v>
      </c>
      <c r="G5" s="8" t="n">
        <v>7</v>
      </c>
      <c r="H5" s="13" t="s">
        <v>11</v>
      </c>
      <c r="I5" s="10"/>
      <c r="J5" s="22" t="n">
        <v>1</v>
      </c>
      <c r="K5" s="23" t="n">
        <v>0.504524979109513</v>
      </c>
      <c r="L5" s="24" t="n">
        <v>0.363636363636364</v>
      </c>
      <c r="M5" s="25" t="n">
        <v>0.504524979109513</v>
      </c>
      <c r="N5" s="10"/>
      <c r="O5" s="12" t="n">
        <f aca="false">AVERAGE($D$2:$D$51)</f>
        <v>0.22</v>
      </c>
      <c r="P5" s="12" t="n">
        <f aca="false">ABS(D5-O5)</f>
        <v>0.22</v>
      </c>
      <c r="Q5" s="12" t="n">
        <f aca="false">VLOOKUP(A5,$J$3:$M$8,4,0)</f>
        <v>0.504524979109513</v>
      </c>
      <c r="R5" s="12" t="n">
        <f aca="false">ABS(D5 - Q5)</f>
        <v>0.504524979109513</v>
      </c>
      <c r="S5" s="12" t="n">
        <f aca="false">ROUND(Q5,0)</f>
        <v>1</v>
      </c>
      <c r="T5" s="12" t="n">
        <f aca="false">ABS(D5-S5)</f>
        <v>1</v>
      </c>
    </row>
    <row r="6" customFormat="false" ht="15" hidden="false" customHeight="false" outlineLevel="0" collapsed="false">
      <c r="A6" s="1" t="n">
        <v>4</v>
      </c>
      <c r="B6" s="7" t="n">
        <v>0</v>
      </c>
      <c r="C6" s="7" t="n">
        <f aca="false">IF(G7&lt;6, 0, 1)</f>
        <v>0</v>
      </c>
      <c r="D6" s="8" t="n">
        <f aca="false">IF(H7="No", 0, 1)</f>
        <v>0</v>
      </c>
      <c r="E6" s="10"/>
      <c r="F6" s="8" t="s">
        <v>10</v>
      </c>
      <c r="G6" s="8" t="n">
        <v>18</v>
      </c>
      <c r="H6" s="13" t="s">
        <v>11</v>
      </c>
      <c r="I6" s="10"/>
      <c r="J6" s="26" t="n">
        <v>2</v>
      </c>
      <c r="K6" s="27" t="n">
        <v>0.534522483824849</v>
      </c>
      <c r="L6" s="28" t="n">
        <v>0.571428571428571</v>
      </c>
      <c r="M6" s="29" t="n">
        <v>0.534522483824849</v>
      </c>
      <c r="N6" s="10"/>
      <c r="O6" s="12" t="n">
        <f aca="false">AVERAGE($D$2:$D$51)</f>
        <v>0.22</v>
      </c>
      <c r="P6" s="12" t="n">
        <f aca="false">ABS(D6-O6)</f>
        <v>0.22</v>
      </c>
      <c r="Q6" s="12" t="n">
        <f aca="false">VLOOKUP(A6,$J$3:$M$8,4,0)</f>
        <v>0</v>
      </c>
      <c r="R6" s="12" t="n">
        <f aca="false">ABS(D6 - Q6)</f>
        <v>0</v>
      </c>
      <c r="S6" s="12" t="n">
        <f aca="false">ROUND(Q6,0)</f>
        <v>0</v>
      </c>
      <c r="T6" s="12" t="n">
        <f aca="false">ABS(D6-S6)</f>
        <v>0</v>
      </c>
    </row>
    <row r="7" customFormat="false" ht="15" hidden="false" customHeight="false" outlineLevel="0" collapsed="false">
      <c r="A7" s="1" t="n">
        <v>3</v>
      </c>
      <c r="B7" s="7" t="n">
        <v>1</v>
      </c>
      <c r="C7" s="7" t="n">
        <f aca="false">IF(G8&lt;6, 0, 1)</f>
        <v>0</v>
      </c>
      <c r="D7" s="8" t="n">
        <f aca="false">IF(H8="No", 0, 1)</f>
        <v>0</v>
      </c>
      <c r="E7" s="10"/>
      <c r="F7" s="8" t="s">
        <v>18</v>
      </c>
      <c r="G7" s="8" t="n">
        <v>1</v>
      </c>
      <c r="H7" s="13" t="s">
        <v>11</v>
      </c>
      <c r="I7" s="10"/>
      <c r="J7" s="26" t="n">
        <v>3</v>
      </c>
      <c r="K7" s="27" t="n">
        <v>0.392952623996688</v>
      </c>
      <c r="L7" s="28" t="n">
        <v>0.176470588235294</v>
      </c>
      <c r="M7" s="29" t="n">
        <v>0.392952623996688</v>
      </c>
      <c r="N7" s="10"/>
      <c r="O7" s="12" t="n">
        <f aca="false">AVERAGE($D$2:$D$51)</f>
        <v>0.22</v>
      </c>
      <c r="P7" s="12" t="n">
        <f aca="false">ABS(D7-O7)</f>
        <v>0.22</v>
      </c>
      <c r="Q7" s="12" t="n">
        <f aca="false">VLOOKUP(A7,$J$3:$M$8,4,0)</f>
        <v>0.392952623996688</v>
      </c>
      <c r="R7" s="12" t="n">
        <f aca="false">ABS(D7 - Q7)</f>
        <v>0.392952623996688</v>
      </c>
      <c r="S7" s="12" t="n">
        <f aca="false">ROUND(Q7,0)</f>
        <v>0</v>
      </c>
      <c r="T7" s="12" t="n">
        <f aca="false">ABS(D7-S7)</f>
        <v>0</v>
      </c>
    </row>
    <row r="8" customFormat="false" ht="15" hidden="false" customHeight="false" outlineLevel="0" collapsed="false">
      <c r="A8" s="1" t="n">
        <v>2</v>
      </c>
      <c r="B8" s="7" t="n">
        <v>1</v>
      </c>
      <c r="C8" s="7" t="n">
        <f aca="false">IF(G9&lt;6, 0, 1)</f>
        <v>0</v>
      </c>
      <c r="D8" s="8" t="n">
        <f aca="false">IF(H9="No", 0, 1)</f>
        <v>1</v>
      </c>
      <c r="E8" s="10"/>
      <c r="F8" s="8" t="s">
        <v>10</v>
      </c>
      <c r="G8" s="8" t="n">
        <v>2</v>
      </c>
      <c r="H8" s="13" t="s">
        <v>11</v>
      </c>
      <c r="I8" s="10"/>
      <c r="J8" s="26" t="n">
        <v>4</v>
      </c>
      <c r="K8" s="30" t="n">
        <v>0</v>
      </c>
      <c r="L8" s="31" t="n">
        <v>0</v>
      </c>
      <c r="M8" s="32" t="n">
        <v>0</v>
      </c>
      <c r="N8" s="10"/>
      <c r="O8" s="12" t="n">
        <f aca="false">AVERAGE($D$2:$D$51)</f>
        <v>0.22</v>
      </c>
      <c r="P8" s="12" t="n">
        <f aca="false">ABS(D8-O8)</f>
        <v>0.78</v>
      </c>
      <c r="Q8" s="12" t="n">
        <f aca="false">VLOOKUP(A8,$J$3:$M$8,4,0)</f>
        <v>0.534522483824849</v>
      </c>
      <c r="R8" s="12" t="n">
        <f aca="false">ABS(D8 - Q8)</f>
        <v>0.465477516175151</v>
      </c>
      <c r="S8" s="12" t="n">
        <f aca="false">ROUND(Q8,0)</f>
        <v>1</v>
      </c>
      <c r="T8" s="12" t="n">
        <f aca="false">ABS(D8-S8)</f>
        <v>0</v>
      </c>
    </row>
    <row r="9" customFormat="false" ht="15" hidden="false" customHeight="false" outlineLevel="0" collapsed="false">
      <c r="A9" s="1" t="n">
        <v>1</v>
      </c>
      <c r="B9" s="7" t="n">
        <v>1</v>
      </c>
      <c r="C9" s="7" t="n">
        <f aca="false">IF(G10&lt;6, 0, 1)</f>
        <v>1</v>
      </c>
      <c r="D9" s="8" t="n">
        <f aca="false">IF(H10="No", 0, 1)</f>
        <v>0</v>
      </c>
      <c r="E9" s="10"/>
      <c r="F9" s="8" t="s">
        <v>10</v>
      </c>
      <c r="G9" s="8" t="n">
        <v>3</v>
      </c>
      <c r="H9" s="13" t="s">
        <v>17</v>
      </c>
      <c r="I9" s="10"/>
      <c r="J9" s="33" t="s">
        <v>34</v>
      </c>
      <c r="K9" s="34" t="n">
        <v>0.41845195759648</v>
      </c>
      <c r="L9" s="35" t="n">
        <v>0.22</v>
      </c>
      <c r="M9" s="36" t="n">
        <v>0.41845195759648</v>
      </c>
      <c r="N9" s="10"/>
      <c r="O9" s="12" t="n">
        <f aca="false">AVERAGE($D$2:$D$51)</f>
        <v>0.22</v>
      </c>
      <c r="P9" s="12" t="n">
        <f aca="false">ABS(D9-O9)</f>
        <v>0.22</v>
      </c>
      <c r="Q9" s="12" t="n">
        <f aca="false">VLOOKUP(A9,$J$3:$M$8,4,0)</f>
        <v>0.504524979109513</v>
      </c>
      <c r="R9" s="12" t="n">
        <f aca="false">ABS(D9 - Q9)</f>
        <v>0.504524979109513</v>
      </c>
      <c r="S9" s="12" t="n">
        <f aca="false">ROUND(Q9,0)</f>
        <v>1</v>
      </c>
      <c r="T9" s="12" t="n">
        <f aca="false">ABS(D9-S9)</f>
        <v>1</v>
      </c>
    </row>
    <row r="10" customFormat="false" ht="15" hidden="false" customHeight="false" outlineLevel="0" collapsed="false">
      <c r="A10" s="1" t="n">
        <v>4</v>
      </c>
      <c r="B10" s="7" t="n">
        <v>0</v>
      </c>
      <c r="C10" s="7" t="n">
        <f aca="false">IF(G11&lt;6, 0, 1)</f>
        <v>1</v>
      </c>
      <c r="D10" s="8" t="n">
        <f aca="false">IF(H11="No", 0, 1)</f>
        <v>0</v>
      </c>
      <c r="E10" s="10"/>
      <c r="F10" s="8" t="s">
        <v>10</v>
      </c>
      <c r="G10" s="8" t="n">
        <v>7</v>
      </c>
      <c r="H10" s="13" t="s">
        <v>11</v>
      </c>
      <c r="I10" s="10"/>
      <c r="J10" s="12" t="n">
        <f aca="false">K4*L4/50+K5*L5/50+K6*L6/50+K7*L7/50</f>
        <v>0.3194325353</v>
      </c>
      <c r="N10" s="10"/>
      <c r="O10" s="12" t="n">
        <f aca="false">AVERAGE($D$2:$D$51)</f>
        <v>0.22</v>
      </c>
      <c r="P10" s="12" t="n">
        <f aca="false">ABS(D10-O10)</f>
        <v>0.22</v>
      </c>
      <c r="Q10" s="12" t="n">
        <f aca="false">VLOOKUP(A10,$J$3:$M$8,4,0)</f>
        <v>0</v>
      </c>
      <c r="R10" s="12" t="n">
        <f aca="false">ABS(D10 - Q10)</f>
        <v>0</v>
      </c>
      <c r="S10" s="12" t="n">
        <f aca="false">ROUND(Q10,0)</f>
        <v>0</v>
      </c>
      <c r="T10" s="12" t="n">
        <f aca="false">ABS(D10-S10)</f>
        <v>0</v>
      </c>
    </row>
    <row r="11" customFormat="false" ht="15" hidden="false" customHeight="false" outlineLevel="0" collapsed="false">
      <c r="A11" s="1" t="n">
        <v>4</v>
      </c>
      <c r="B11" s="7" t="n">
        <v>0</v>
      </c>
      <c r="C11" s="7" t="n">
        <f aca="false">IF(G12&lt;6, 0, 1)</f>
        <v>1</v>
      </c>
      <c r="D11" s="8" t="n">
        <f aca="false">IF(H12="No", 0, 1)</f>
        <v>0</v>
      </c>
      <c r="E11" s="10"/>
      <c r="F11" s="8" t="s">
        <v>18</v>
      </c>
      <c r="G11" s="8" t="n">
        <v>6</v>
      </c>
      <c r="H11" s="13" t="s">
        <v>11</v>
      </c>
      <c r="I11" s="10"/>
      <c r="J11" s="11" t="s">
        <v>35</v>
      </c>
      <c r="N11" s="10"/>
      <c r="O11" s="12" t="n">
        <f aca="false">AVERAGE($D$2:$D$51)</f>
        <v>0.22</v>
      </c>
      <c r="P11" s="12" t="n">
        <f aca="false">ABS(D11-O11)</f>
        <v>0.22</v>
      </c>
      <c r="Q11" s="12" t="n">
        <f aca="false">VLOOKUP(A11,$J$3:$M$8,4,0)</f>
        <v>0</v>
      </c>
      <c r="R11" s="12" t="n">
        <f aca="false">ABS(D11 - Q11)</f>
        <v>0</v>
      </c>
      <c r="S11" s="12" t="n">
        <f aca="false">ROUND(Q11,0)</f>
        <v>0</v>
      </c>
      <c r="T11" s="12" t="n">
        <f aca="false">ABS(D11-S11)</f>
        <v>0</v>
      </c>
    </row>
    <row r="12" customFormat="false" ht="15" hidden="false" customHeight="false" outlineLevel="0" collapsed="false">
      <c r="A12" s="1" t="n">
        <v>4</v>
      </c>
      <c r="B12" s="7" t="n">
        <v>0</v>
      </c>
      <c r="C12" s="7" t="n">
        <f aca="false">IF(G13&lt;6, 0, 1)</f>
        <v>0</v>
      </c>
      <c r="D12" s="8" t="n">
        <f aca="false">IF(H13="No", 0, 1)</f>
        <v>0</v>
      </c>
      <c r="E12" s="10"/>
      <c r="F12" s="8" t="s">
        <v>18</v>
      </c>
      <c r="G12" s="8" t="n">
        <v>6</v>
      </c>
      <c r="H12" s="13" t="s">
        <v>11</v>
      </c>
      <c r="I12" s="10"/>
      <c r="J12" s="12" t="n">
        <f aca="false">D56-J10</f>
        <v>0.0990194223</v>
      </c>
      <c r="N12" s="10"/>
      <c r="O12" s="12" t="n">
        <f aca="false">AVERAGE($D$2:$D$51)</f>
        <v>0.22</v>
      </c>
      <c r="P12" s="12" t="n">
        <f aca="false">ABS(D12-O12)</f>
        <v>0.22</v>
      </c>
      <c r="Q12" s="12" t="n">
        <f aca="false">VLOOKUP(A12,$J$3:$M$8,4,0)</f>
        <v>0</v>
      </c>
      <c r="R12" s="12" t="n">
        <f aca="false">ABS(D12 - Q12)</f>
        <v>0</v>
      </c>
      <c r="S12" s="12" t="n">
        <f aca="false">ROUND(Q12,0)</f>
        <v>0</v>
      </c>
      <c r="T12" s="12" t="n">
        <f aca="false">ABS(D12-S12)</f>
        <v>0</v>
      </c>
    </row>
    <row r="13" customFormat="false" ht="15" hidden="false" customHeight="false" outlineLevel="0" collapsed="false">
      <c r="A13" s="1" t="n">
        <v>2</v>
      </c>
      <c r="B13" s="7" t="n">
        <v>1</v>
      </c>
      <c r="C13" s="7" t="n">
        <f aca="false">IF(G14&lt;6, 0, 1)</f>
        <v>1</v>
      </c>
      <c r="D13" s="8" t="n">
        <f aca="false">IF(H14="No", 0, 1)</f>
        <v>0</v>
      </c>
      <c r="E13" s="10"/>
      <c r="F13" s="8" t="s">
        <v>18</v>
      </c>
      <c r="G13" s="8" t="n">
        <v>1</v>
      </c>
      <c r="H13" s="13" t="s">
        <v>11</v>
      </c>
      <c r="I13" s="10"/>
      <c r="J13" s="10"/>
      <c r="K13" s="10"/>
      <c r="L13" s="10"/>
      <c r="M13" s="10"/>
      <c r="N13" s="10"/>
      <c r="O13" s="12" t="n">
        <f aca="false">AVERAGE($D$2:$D$51)</f>
        <v>0.22</v>
      </c>
      <c r="P13" s="12" t="n">
        <f aca="false">ABS(D13-O13)</f>
        <v>0.22</v>
      </c>
      <c r="Q13" s="12" t="n">
        <f aca="false">VLOOKUP(A13,$J$3:$M$8,4,0)</f>
        <v>0.534522483824849</v>
      </c>
      <c r="R13" s="12" t="n">
        <f aca="false">ABS(D13 - Q13)</f>
        <v>0.534522483824849</v>
      </c>
      <c r="S13" s="12" t="n">
        <f aca="false">ROUND(Q13,0)</f>
        <v>1</v>
      </c>
      <c r="T13" s="12" t="n">
        <f aca="false">ABS(D13-S13)</f>
        <v>1</v>
      </c>
    </row>
    <row r="14" customFormat="false" ht="15" hidden="false" customHeight="false" outlineLevel="0" collapsed="false">
      <c r="A14" s="1" t="n">
        <v>1</v>
      </c>
      <c r="B14" s="7" t="n">
        <v>0</v>
      </c>
      <c r="C14" s="7" t="n">
        <f aca="false">IF(G15&lt;6, 0, 1)</f>
        <v>0</v>
      </c>
      <c r="D14" s="8" t="n">
        <f aca="false">IF(H15="No", 0, 1)</f>
        <v>1</v>
      </c>
      <c r="E14" s="10"/>
      <c r="F14" s="8" t="s">
        <v>10</v>
      </c>
      <c r="G14" s="8" t="n">
        <v>7</v>
      </c>
      <c r="H14" s="13" t="s">
        <v>11</v>
      </c>
      <c r="I14" s="10"/>
      <c r="J14" s="3" t="s">
        <v>36</v>
      </c>
      <c r="K14" s="3" t="s">
        <v>37</v>
      </c>
      <c r="L14" s="3" t="s">
        <v>38</v>
      </c>
      <c r="M14" s="3"/>
      <c r="N14" s="10"/>
      <c r="O14" s="12" t="n">
        <f aca="false">AVERAGE($D$2:$D$51)</f>
        <v>0.22</v>
      </c>
      <c r="P14" s="12" t="n">
        <f aca="false">ABS(D14-O14)</f>
        <v>0.78</v>
      </c>
      <c r="Q14" s="12" t="n">
        <f aca="false">VLOOKUP(A14,$J$3:$M$8,4,0)</f>
        <v>0.504524979109513</v>
      </c>
      <c r="R14" s="12" t="n">
        <f aca="false">ABS(D14 - Q14)</f>
        <v>0.495475020890487</v>
      </c>
      <c r="S14" s="12" t="n">
        <f aca="false">ROUND(Q14,0)</f>
        <v>1</v>
      </c>
      <c r="T14" s="12" t="n">
        <f aca="false">ABS(D14-S14)</f>
        <v>0</v>
      </c>
    </row>
    <row r="15" customFormat="false" ht="15" hidden="false" customHeight="false" outlineLevel="0" collapsed="false">
      <c r="A15" s="1" t="n">
        <v>3</v>
      </c>
      <c r="B15" s="7" t="n">
        <v>1</v>
      </c>
      <c r="C15" s="7" t="n">
        <f aca="false">IF(G16&lt;6, 0, 1)</f>
        <v>1</v>
      </c>
      <c r="D15" s="8" t="n">
        <f aca="false">IF(H16="No", 0, 1)</f>
        <v>0</v>
      </c>
      <c r="E15" s="10"/>
      <c r="F15" s="8" t="s">
        <v>18</v>
      </c>
      <c r="G15" s="8" t="n">
        <v>2</v>
      </c>
      <c r="H15" s="13" t="s">
        <v>17</v>
      </c>
      <c r="I15" s="10"/>
      <c r="N15" s="10"/>
      <c r="O15" s="12" t="n">
        <f aca="false">AVERAGE($D$2:$D$51)</f>
        <v>0.22</v>
      </c>
      <c r="P15" s="12" t="n">
        <f aca="false">ABS(D15-O15)</f>
        <v>0.22</v>
      </c>
      <c r="Q15" s="12" t="n">
        <f aca="false">VLOOKUP(A15,$J$3:$M$8,4,0)</f>
        <v>0.392952623996688</v>
      </c>
      <c r="R15" s="12" t="n">
        <f aca="false">ABS(D15 - Q15)</f>
        <v>0.392952623996688</v>
      </c>
      <c r="S15" s="12" t="n">
        <f aca="false">ROUND(Q15,0)</f>
        <v>0</v>
      </c>
      <c r="T15" s="12" t="n">
        <f aca="false">ABS(D15-S15)</f>
        <v>0</v>
      </c>
    </row>
    <row r="16" customFormat="false" ht="15" hidden="false" customHeight="false" outlineLevel="0" collapsed="false">
      <c r="A16" s="1" t="n">
        <v>1</v>
      </c>
      <c r="B16" s="7" t="n">
        <v>1</v>
      </c>
      <c r="C16" s="7" t="n">
        <f aca="false">IF(G17&lt;6, 0, 1)</f>
        <v>1</v>
      </c>
      <c r="D16" s="8" t="n">
        <f aca="false">IF(H17="No", 0, 1)</f>
        <v>1</v>
      </c>
      <c r="E16" s="10"/>
      <c r="F16" s="8" t="s">
        <v>10</v>
      </c>
      <c r="G16" s="8" t="n">
        <v>10</v>
      </c>
      <c r="H16" s="13" t="s">
        <v>11</v>
      </c>
      <c r="I16" s="10"/>
      <c r="J16" s="14"/>
      <c r="K16" s="15" t="s">
        <v>31</v>
      </c>
      <c r="L16" s="16"/>
      <c r="M16" s="17"/>
      <c r="N16" s="10"/>
      <c r="O16" s="12" t="n">
        <f aca="false">AVERAGE($D$2:$D$51)</f>
        <v>0.22</v>
      </c>
      <c r="P16" s="12" t="n">
        <f aca="false">ABS(D16-O16)</f>
        <v>0.78</v>
      </c>
      <c r="Q16" s="12" t="n">
        <f aca="false">VLOOKUP(A16,$J$3:$M$8,4,0)</f>
        <v>0.504524979109513</v>
      </c>
      <c r="R16" s="12" t="n">
        <f aca="false">ABS(D16 - Q16)</f>
        <v>0.495475020890487</v>
      </c>
      <c r="S16" s="12" t="n">
        <f aca="false">ROUND(Q16,0)</f>
        <v>1</v>
      </c>
      <c r="T16" s="12" t="n">
        <f aca="false">ABS(D16-S16)</f>
        <v>0</v>
      </c>
    </row>
    <row r="17" customFormat="false" ht="15" hidden="false" customHeight="false" outlineLevel="0" collapsed="false">
      <c r="A17" s="1" t="n">
        <v>1</v>
      </c>
      <c r="B17" s="7" t="n">
        <v>1</v>
      </c>
      <c r="C17" s="7" t="n">
        <f aca="false">IF(G18&lt;6, 0, 1)</f>
        <v>1</v>
      </c>
      <c r="D17" s="8" t="n">
        <f aca="false">IF(H18="No", 0, 1)</f>
        <v>0</v>
      </c>
      <c r="E17" s="10"/>
      <c r="F17" s="8" t="s">
        <v>10</v>
      </c>
      <c r="G17" s="8" t="n">
        <v>12</v>
      </c>
      <c r="H17" s="13" t="s">
        <v>17</v>
      </c>
      <c r="I17" s="10"/>
      <c r="J17" s="18" t="s">
        <v>1</v>
      </c>
      <c r="K17" s="19" t="s">
        <v>32</v>
      </c>
      <c r="L17" s="20" t="s">
        <v>33</v>
      </c>
      <c r="M17" s="21" t="s">
        <v>32</v>
      </c>
      <c r="N17" s="10"/>
      <c r="O17" s="12" t="n">
        <f aca="false">AVERAGE($D$2:$D$51)</f>
        <v>0.22</v>
      </c>
      <c r="P17" s="12" t="n">
        <f aca="false">ABS(D17-O17)</f>
        <v>0.22</v>
      </c>
      <c r="Q17" s="12" t="n">
        <f aca="false">VLOOKUP(A17,$J$3:$M$8,4,0)</f>
        <v>0.504524979109513</v>
      </c>
      <c r="R17" s="12" t="n">
        <f aca="false">ABS(D17 - Q17)</f>
        <v>0.504524979109513</v>
      </c>
      <c r="S17" s="12" t="n">
        <f aca="false">ROUND(Q17,0)</f>
        <v>1</v>
      </c>
      <c r="T17" s="12" t="n">
        <f aca="false">ABS(D17-S17)</f>
        <v>1</v>
      </c>
    </row>
    <row r="18" customFormat="false" ht="15" hidden="false" customHeight="false" outlineLevel="0" collapsed="false">
      <c r="A18" s="1" t="n">
        <v>4</v>
      </c>
      <c r="B18" s="7" t="n">
        <v>1</v>
      </c>
      <c r="C18" s="7" t="n">
        <f aca="false">IF(G19&lt;6, 0, 1)</f>
        <v>1</v>
      </c>
      <c r="D18" s="8" t="n">
        <f aca="false">IF(H19="No", 0, 1)</f>
        <v>0</v>
      </c>
      <c r="E18" s="10"/>
      <c r="F18" s="8" t="s">
        <v>10</v>
      </c>
      <c r="G18" s="8" t="n">
        <v>29</v>
      </c>
      <c r="H18" s="13" t="s">
        <v>11</v>
      </c>
      <c r="I18" s="10"/>
      <c r="J18" s="22" t="n">
        <v>0</v>
      </c>
      <c r="K18" s="23" t="n">
        <v>0.402373908081478</v>
      </c>
      <c r="L18" s="24" t="n">
        <v>0.19047619047619</v>
      </c>
      <c r="M18" s="25" t="n">
        <v>0.402373908081478</v>
      </c>
      <c r="N18" s="10"/>
      <c r="O18" s="12" t="n">
        <f aca="false">AVERAGE($D$2:$D$51)</f>
        <v>0.22</v>
      </c>
      <c r="P18" s="12" t="n">
        <f aca="false">ABS(D18-O18)</f>
        <v>0.22</v>
      </c>
      <c r="Q18" s="12" t="n">
        <f aca="false">VLOOKUP(A18,$J$3:$M$8,4,0)</f>
        <v>0</v>
      </c>
      <c r="R18" s="12" t="n">
        <f aca="false">ABS(D18 - Q18)</f>
        <v>0</v>
      </c>
      <c r="S18" s="12" t="n">
        <f aca="false">ROUND(Q18,0)</f>
        <v>0</v>
      </c>
      <c r="T18" s="12" t="n">
        <f aca="false">ABS(D18-S18)</f>
        <v>0</v>
      </c>
    </row>
    <row r="19" customFormat="false" ht="15" hidden="false" customHeight="false" outlineLevel="0" collapsed="false">
      <c r="A19" s="1" t="n">
        <v>2</v>
      </c>
      <c r="B19" s="7" t="n">
        <v>1</v>
      </c>
      <c r="C19" s="7" t="n">
        <f aca="false">IF(G20&lt;6, 0, 1)</f>
        <v>0</v>
      </c>
      <c r="D19" s="8" t="n">
        <f aca="false">IF(H20="No", 0, 1)</f>
        <v>1</v>
      </c>
      <c r="E19" s="10"/>
      <c r="F19" s="8" t="s">
        <v>10</v>
      </c>
      <c r="G19" s="8" t="n">
        <v>22</v>
      </c>
      <c r="H19" s="13" t="s">
        <v>11</v>
      </c>
      <c r="I19" s="10"/>
      <c r="J19" s="26" t="n">
        <v>1</v>
      </c>
      <c r="K19" s="30" t="n">
        <v>0.435494170355693</v>
      </c>
      <c r="L19" s="31" t="n">
        <v>0.241379310344828</v>
      </c>
      <c r="M19" s="32" t="n">
        <v>0.435494170355693</v>
      </c>
      <c r="N19" s="10"/>
      <c r="O19" s="12" t="n">
        <f aca="false">AVERAGE($D$2:$D$51)</f>
        <v>0.22</v>
      </c>
      <c r="P19" s="12" t="n">
        <f aca="false">ABS(D19-O19)</f>
        <v>0.78</v>
      </c>
      <c r="Q19" s="12" t="n">
        <f aca="false">VLOOKUP(A19,$J$3:$M$8,4,0)</f>
        <v>0.534522483824849</v>
      </c>
      <c r="R19" s="12" t="n">
        <f aca="false">ABS(D19 - Q19)</f>
        <v>0.465477516175151</v>
      </c>
      <c r="S19" s="12" t="n">
        <f aca="false">ROUND(Q19,0)</f>
        <v>1</v>
      </c>
      <c r="T19" s="12" t="n">
        <f aca="false">ABS(D19-S19)</f>
        <v>0</v>
      </c>
    </row>
    <row r="20" customFormat="false" ht="15" hidden="false" customHeight="false" outlineLevel="0" collapsed="false">
      <c r="A20" s="1" t="n">
        <v>3</v>
      </c>
      <c r="B20" s="7" t="n">
        <v>1</v>
      </c>
      <c r="C20" s="7" t="n">
        <f aca="false">IF(G21&lt;6, 0, 1)</f>
        <v>0</v>
      </c>
      <c r="D20" s="8" t="n">
        <f aca="false">IF(H21="No", 0, 1)</f>
        <v>0</v>
      </c>
      <c r="E20" s="10"/>
      <c r="F20" s="8" t="s">
        <v>10</v>
      </c>
      <c r="G20" s="8" t="n">
        <v>1</v>
      </c>
      <c r="H20" s="13" t="s">
        <v>17</v>
      </c>
      <c r="I20" s="10"/>
      <c r="J20" s="33" t="s">
        <v>34</v>
      </c>
      <c r="K20" s="34" t="n">
        <v>0.41845195759648</v>
      </c>
      <c r="L20" s="35" t="n">
        <v>0.22</v>
      </c>
      <c r="M20" s="36" t="n">
        <v>0.41845195759648</v>
      </c>
      <c r="N20" s="10"/>
      <c r="O20" s="12" t="n">
        <f aca="false">AVERAGE($D$2:$D$51)</f>
        <v>0.22</v>
      </c>
      <c r="P20" s="12" t="n">
        <f aca="false">ABS(D20-O20)</f>
        <v>0.22</v>
      </c>
      <c r="Q20" s="12" t="n">
        <f aca="false">VLOOKUP(A20,$J$3:$M$8,4,0)</f>
        <v>0.392952623996688</v>
      </c>
      <c r="R20" s="12" t="n">
        <f aca="false">ABS(D20 - Q20)</f>
        <v>0.392952623996688</v>
      </c>
      <c r="S20" s="12" t="n">
        <f aca="false">ROUND(Q20,0)</f>
        <v>0</v>
      </c>
      <c r="T20" s="12" t="n">
        <f aca="false">ABS(D20-S20)</f>
        <v>0</v>
      </c>
    </row>
    <row r="21" customFormat="false" ht="15" hidden="false" customHeight="false" outlineLevel="0" collapsed="false">
      <c r="A21" s="1" t="n">
        <v>3</v>
      </c>
      <c r="B21" s="7" t="n">
        <v>0</v>
      </c>
      <c r="C21" s="7" t="n">
        <f aca="false">IF(G22&lt;6, 0, 1)</f>
        <v>1</v>
      </c>
      <c r="D21" s="8" t="n">
        <f aca="false">IF(H22="No", 0, 1)</f>
        <v>0</v>
      </c>
      <c r="E21" s="10"/>
      <c r="F21" s="8" t="s">
        <v>10</v>
      </c>
      <c r="G21" s="8" t="n">
        <v>2</v>
      </c>
      <c r="H21" s="13" t="s">
        <v>11</v>
      </c>
      <c r="I21" s="10"/>
      <c r="J21" s="12" t="n">
        <f aca="false">(K17*L17/50)+(K18*L18/50)</f>
        <v>0.4215836602</v>
      </c>
      <c r="N21" s="10"/>
      <c r="O21" s="12" t="n">
        <f aca="false">AVERAGE($D$2:$D$51)</f>
        <v>0.22</v>
      </c>
      <c r="P21" s="12" t="n">
        <f aca="false">ABS(D21-O21)</f>
        <v>0.22</v>
      </c>
      <c r="Q21" s="12" t="n">
        <f aca="false">VLOOKUP(A21,$J$3:$M$8,4,0)</f>
        <v>0.392952623996688</v>
      </c>
      <c r="R21" s="12" t="n">
        <f aca="false">ABS(D21 - Q21)</f>
        <v>0.392952623996688</v>
      </c>
      <c r="S21" s="12" t="n">
        <f aca="false">ROUND(Q21,0)</f>
        <v>0</v>
      </c>
      <c r="T21" s="12" t="n">
        <f aca="false">ABS(D21-S21)</f>
        <v>0</v>
      </c>
    </row>
    <row r="22" customFormat="false" ht="15" hidden="false" customHeight="false" outlineLevel="0" collapsed="false">
      <c r="A22" s="1" t="n">
        <v>2</v>
      </c>
      <c r="B22" s="7" t="n">
        <v>0</v>
      </c>
      <c r="C22" s="7" t="n">
        <f aca="false">IF(G23&lt;6, 0, 1)</f>
        <v>0</v>
      </c>
      <c r="D22" s="8" t="n">
        <f aca="false">IF(H23="No", 0, 1)</f>
        <v>1</v>
      </c>
      <c r="E22" s="10"/>
      <c r="F22" s="8" t="s">
        <v>18</v>
      </c>
      <c r="G22" s="8" t="n">
        <v>11</v>
      </c>
      <c r="H22" s="13" t="s">
        <v>11</v>
      </c>
      <c r="I22" s="10"/>
      <c r="J22" s="11" t="s">
        <v>39</v>
      </c>
      <c r="N22" s="10"/>
      <c r="O22" s="12" t="n">
        <f aca="false">AVERAGE($D$2:$D$51)</f>
        <v>0.22</v>
      </c>
      <c r="P22" s="12" t="n">
        <f aca="false">ABS(D22-O22)</f>
        <v>0.78</v>
      </c>
      <c r="Q22" s="12" t="n">
        <f aca="false">VLOOKUP(A22,$J$3:$M$8,4,0)</f>
        <v>0.534522483824849</v>
      </c>
      <c r="R22" s="12" t="n">
        <f aca="false">ABS(D22 - Q22)</f>
        <v>0.465477516175151</v>
      </c>
      <c r="S22" s="12" t="n">
        <f aca="false">ROUND(Q22,0)</f>
        <v>1</v>
      </c>
      <c r="T22" s="12" t="n">
        <f aca="false">ABS(D22-S22)</f>
        <v>0</v>
      </c>
    </row>
    <row r="23" customFormat="false" ht="15" hidden="false" customHeight="false" outlineLevel="0" collapsed="false">
      <c r="A23" s="1" t="n">
        <v>3</v>
      </c>
      <c r="B23" s="7" t="n">
        <v>1</v>
      </c>
      <c r="C23" s="7" t="n">
        <f aca="false">IF(G24&lt;6, 0, 1)</f>
        <v>0</v>
      </c>
      <c r="D23" s="8" t="n">
        <f aca="false">IF(H24="No", 0, 1)</f>
        <v>1</v>
      </c>
      <c r="E23" s="10"/>
      <c r="F23" s="8" t="s">
        <v>18</v>
      </c>
      <c r="G23" s="8" t="n">
        <v>3</v>
      </c>
      <c r="H23" s="13" t="s">
        <v>17</v>
      </c>
      <c r="I23" s="10"/>
      <c r="J23" s="12" t="n">
        <f aca="false">D56-J21</f>
        <v>-0.003131702604</v>
      </c>
      <c r="K23" s="11" t="s">
        <v>40</v>
      </c>
      <c r="N23" s="10"/>
      <c r="O23" s="12" t="n">
        <f aca="false">AVERAGE($D$2:$D$51)</f>
        <v>0.22</v>
      </c>
      <c r="P23" s="12" t="n">
        <f aca="false">ABS(D23-O23)</f>
        <v>0.78</v>
      </c>
      <c r="Q23" s="12" t="n">
        <f aca="false">VLOOKUP(A23,$J$3:$M$8,4,0)</f>
        <v>0.392952623996688</v>
      </c>
      <c r="R23" s="12" t="n">
        <f aca="false">ABS(D23 - Q23)</f>
        <v>0.607047376003312</v>
      </c>
      <c r="S23" s="12" t="n">
        <f aca="false">ROUND(Q23,0)</f>
        <v>0</v>
      </c>
      <c r="T23" s="12" t="n">
        <f aca="false">ABS(D23-S23)</f>
        <v>1</v>
      </c>
    </row>
    <row r="24" customFormat="false" ht="15" hidden="false" customHeight="false" outlineLevel="0" collapsed="false">
      <c r="A24" s="1" t="n">
        <v>3</v>
      </c>
      <c r="B24" s="7" t="n">
        <v>0</v>
      </c>
      <c r="C24" s="7" t="n">
        <f aca="false">IF(G25&lt;6, 0, 1)</f>
        <v>0</v>
      </c>
      <c r="D24" s="8" t="n">
        <f aca="false">IF(H25="No", 0, 1)</f>
        <v>0</v>
      </c>
      <c r="E24" s="10"/>
      <c r="F24" s="8" t="s">
        <v>10</v>
      </c>
      <c r="G24" s="8" t="n">
        <v>1</v>
      </c>
      <c r="H24" s="13" t="s">
        <v>17</v>
      </c>
      <c r="I24" s="10"/>
      <c r="J24" s="10"/>
      <c r="K24" s="10"/>
      <c r="L24" s="10"/>
      <c r="M24" s="10"/>
      <c r="N24" s="10"/>
      <c r="O24" s="12" t="n">
        <f aca="false">AVERAGE($D$2:$D$51)</f>
        <v>0.22</v>
      </c>
      <c r="P24" s="12" t="n">
        <f aca="false">ABS(D24-O24)</f>
        <v>0.22</v>
      </c>
      <c r="Q24" s="12" t="n">
        <f aca="false">VLOOKUP(A24,$J$3:$M$8,4,0)</f>
        <v>0.392952623996688</v>
      </c>
      <c r="R24" s="12" t="n">
        <f aca="false">ABS(D24 - Q24)</f>
        <v>0.392952623996688</v>
      </c>
      <c r="S24" s="12" t="n">
        <f aca="false">ROUND(Q24,0)</f>
        <v>0</v>
      </c>
      <c r="T24" s="12" t="n">
        <f aca="false">ABS(D24-S24)</f>
        <v>0</v>
      </c>
    </row>
    <row r="25" customFormat="false" ht="15" hidden="false" customHeight="false" outlineLevel="0" collapsed="false">
      <c r="A25" s="1" t="n">
        <v>4</v>
      </c>
      <c r="B25" s="7" t="n">
        <v>1</v>
      </c>
      <c r="C25" s="7" t="n">
        <f aca="false">IF(G26&lt;6, 0, 1)</f>
        <v>0</v>
      </c>
      <c r="D25" s="8" t="n">
        <f aca="false">IF(H26="No", 0, 1)</f>
        <v>0</v>
      </c>
      <c r="E25" s="10"/>
      <c r="F25" s="8" t="s">
        <v>18</v>
      </c>
      <c r="G25" s="8" t="n">
        <v>1</v>
      </c>
      <c r="H25" s="13" t="s">
        <v>11</v>
      </c>
      <c r="I25" s="10"/>
      <c r="J25" s="11" t="s">
        <v>41</v>
      </c>
      <c r="K25" s="11" t="s">
        <v>42</v>
      </c>
      <c r="L25" s="11" t="s">
        <v>43</v>
      </c>
      <c r="M25" s="3"/>
      <c r="N25" s="10"/>
      <c r="O25" s="12" t="n">
        <f aca="false">AVERAGE($D$2:$D$51)</f>
        <v>0.22</v>
      </c>
      <c r="P25" s="12" t="n">
        <f aca="false">ABS(D25-O25)</f>
        <v>0.22</v>
      </c>
      <c r="Q25" s="12" t="n">
        <f aca="false">VLOOKUP(A25,$J$3:$M$8,4,0)</f>
        <v>0</v>
      </c>
      <c r="R25" s="12" t="n">
        <f aca="false">ABS(D25 - Q25)</f>
        <v>0</v>
      </c>
      <c r="S25" s="12" t="n">
        <f aca="false">ROUND(Q25,0)</f>
        <v>0</v>
      </c>
      <c r="T25" s="12" t="n">
        <f aca="false">ABS(D25-S25)</f>
        <v>0</v>
      </c>
    </row>
    <row r="26" customFormat="false" ht="15" hidden="false" customHeight="false" outlineLevel="0" collapsed="false">
      <c r="A26" s="1" t="n">
        <v>1</v>
      </c>
      <c r="B26" s="7" t="n">
        <v>0</v>
      </c>
      <c r="C26" s="7" t="n">
        <f aca="false">IF(G27&lt;6, 0, 1)</f>
        <v>1</v>
      </c>
      <c r="D26" s="8" t="n">
        <f aca="false">IF(H27="No", 0, 1)</f>
        <v>1</v>
      </c>
      <c r="E26" s="10"/>
      <c r="F26" s="8" t="s">
        <v>10</v>
      </c>
      <c r="G26" s="8" t="n">
        <v>5</v>
      </c>
      <c r="H26" s="13" t="s">
        <v>11</v>
      </c>
      <c r="I26" s="10"/>
      <c r="N26" s="10"/>
      <c r="O26" s="12" t="n">
        <f aca="false">AVERAGE($D$2:$D$51)</f>
        <v>0.22</v>
      </c>
      <c r="P26" s="12" t="n">
        <f aca="false">ABS(D26-O26)</f>
        <v>0.78</v>
      </c>
      <c r="Q26" s="12" t="n">
        <f aca="false">VLOOKUP(A26,$J$3:$M$8,4,0)</f>
        <v>0.504524979109513</v>
      </c>
      <c r="R26" s="12" t="n">
        <f aca="false">ABS(D26 - Q26)</f>
        <v>0.495475020890487</v>
      </c>
      <c r="S26" s="12" t="n">
        <f aca="false">ROUND(Q26,0)</f>
        <v>1</v>
      </c>
      <c r="T26" s="12" t="n">
        <f aca="false">ABS(D26-S26)</f>
        <v>0</v>
      </c>
    </row>
    <row r="27" customFormat="false" ht="15" hidden="false" customHeight="false" outlineLevel="0" collapsed="false">
      <c r="A27" s="1" t="n">
        <v>3</v>
      </c>
      <c r="B27" s="7" t="n">
        <v>0</v>
      </c>
      <c r="C27" s="7" t="n">
        <f aca="false">IF(G28&lt;6, 0, 1)</f>
        <v>1</v>
      </c>
      <c r="D27" s="8" t="n">
        <f aca="false">IF(H28="No", 0, 1)</f>
        <v>0</v>
      </c>
      <c r="E27" s="10"/>
      <c r="F27" s="8" t="s">
        <v>18</v>
      </c>
      <c r="G27" s="8" t="n">
        <v>9</v>
      </c>
      <c r="H27" s="13" t="s">
        <v>17</v>
      </c>
      <c r="I27" s="10"/>
      <c r="J27" s="14"/>
      <c r="K27" s="15" t="s">
        <v>31</v>
      </c>
      <c r="L27" s="16"/>
      <c r="M27" s="17"/>
      <c r="N27" s="10"/>
      <c r="O27" s="12" t="n">
        <f aca="false">AVERAGE($D$2:$D$51)</f>
        <v>0.22</v>
      </c>
      <c r="P27" s="12" t="n">
        <f aca="false">ABS(D27-O27)</f>
        <v>0.22</v>
      </c>
      <c r="Q27" s="12" t="n">
        <f aca="false">VLOOKUP(A27,$J$3:$M$8,4,0)</f>
        <v>0.392952623996688</v>
      </c>
      <c r="R27" s="12" t="n">
        <f aca="false">ABS(D27 - Q27)</f>
        <v>0.392952623996688</v>
      </c>
      <c r="S27" s="12" t="n">
        <f aca="false">ROUND(Q27,0)</f>
        <v>0</v>
      </c>
      <c r="T27" s="12" t="n">
        <f aca="false">ABS(D27-S27)</f>
        <v>0</v>
      </c>
    </row>
    <row r="28" customFormat="false" ht="15" hidden="false" customHeight="false" outlineLevel="0" collapsed="false">
      <c r="A28" s="1" t="n">
        <v>3</v>
      </c>
      <c r="B28" s="7" t="n">
        <v>1</v>
      </c>
      <c r="C28" s="7" t="n">
        <f aca="false">IF(G29&lt;6, 0, 1)</f>
        <v>0</v>
      </c>
      <c r="D28" s="8" t="n">
        <f aca="false">IF(H29="No", 0, 1)</f>
        <v>0</v>
      </c>
      <c r="E28" s="10"/>
      <c r="F28" s="8" t="s">
        <v>18</v>
      </c>
      <c r="G28" s="8" t="n">
        <v>8</v>
      </c>
      <c r="H28" s="13" t="s">
        <v>11</v>
      </c>
      <c r="I28" s="10"/>
      <c r="J28" s="18" t="s">
        <v>21</v>
      </c>
      <c r="K28" s="19" t="s">
        <v>32</v>
      </c>
      <c r="L28" s="20" t="s">
        <v>33</v>
      </c>
      <c r="M28" s="21" t="s">
        <v>32</v>
      </c>
      <c r="N28" s="10"/>
      <c r="O28" s="12" t="n">
        <f aca="false">AVERAGE($D$2:$D$51)</f>
        <v>0.22</v>
      </c>
      <c r="P28" s="12" t="n">
        <f aca="false">ABS(D28-O28)</f>
        <v>0.22</v>
      </c>
      <c r="Q28" s="12" t="n">
        <f aca="false">VLOOKUP(A28,$J$3:$M$8,4,0)</f>
        <v>0.392952623996688</v>
      </c>
      <c r="R28" s="12" t="n">
        <f aca="false">ABS(D28 - Q28)</f>
        <v>0.392952623996688</v>
      </c>
      <c r="S28" s="12" t="n">
        <f aca="false">ROUND(Q28,0)</f>
        <v>0</v>
      </c>
      <c r="T28" s="12" t="n">
        <f aca="false">ABS(D28-S28)</f>
        <v>0</v>
      </c>
    </row>
    <row r="29" customFormat="false" ht="15" hidden="false" customHeight="false" outlineLevel="0" collapsed="false">
      <c r="A29" s="1" t="n">
        <v>3</v>
      </c>
      <c r="B29" s="7" t="n">
        <v>0</v>
      </c>
      <c r="C29" s="7" t="n">
        <f aca="false">IF(G30&lt;6, 0, 1)</f>
        <v>0</v>
      </c>
      <c r="D29" s="8" t="n">
        <f aca="false">IF(H30="No", 0, 1)</f>
        <v>0</v>
      </c>
      <c r="E29" s="10"/>
      <c r="F29" s="8" t="s">
        <v>10</v>
      </c>
      <c r="G29" s="8" t="n">
        <v>5</v>
      </c>
      <c r="H29" s="13" t="s">
        <v>11</v>
      </c>
      <c r="I29" s="10"/>
      <c r="J29" s="22" t="n">
        <v>0</v>
      </c>
      <c r="K29" s="23" t="n">
        <v>0.476095228569523</v>
      </c>
      <c r="L29" s="24" t="n">
        <v>0.32</v>
      </c>
      <c r="M29" s="25" t="n">
        <v>0.476095228569523</v>
      </c>
      <c r="N29" s="10"/>
      <c r="O29" s="12" t="n">
        <f aca="false">AVERAGE($D$2:$D$51)</f>
        <v>0.22</v>
      </c>
      <c r="P29" s="12" t="n">
        <f aca="false">ABS(D29-O29)</f>
        <v>0.22</v>
      </c>
      <c r="Q29" s="12" t="n">
        <f aca="false">VLOOKUP(A29,$J$3:$M$8,4,0)</f>
        <v>0.392952623996688</v>
      </c>
      <c r="R29" s="12" t="n">
        <f aca="false">ABS(D29 - Q29)</f>
        <v>0.392952623996688</v>
      </c>
      <c r="S29" s="12" t="n">
        <f aca="false">ROUND(Q29,0)</f>
        <v>0</v>
      </c>
      <c r="T29" s="12" t="n">
        <f aca="false">ABS(D29-S29)</f>
        <v>0</v>
      </c>
    </row>
    <row r="30" customFormat="false" ht="15" hidden="false" customHeight="false" outlineLevel="0" collapsed="false">
      <c r="A30" s="1" t="n">
        <v>2</v>
      </c>
      <c r="B30" s="7" t="n">
        <v>1</v>
      </c>
      <c r="C30" s="7" t="n">
        <f aca="false">IF(G31&lt;6, 0, 1)</f>
        <v>0</v>
      </c>
      <c r="D30" s="8" t="n">
        <f aca="false">IF(H31="No", 0, 1)</f>
        <v>1</v>
      </c>
      <c r="E30" s="10"/>
      <c r="F30" s="8" t="s">
        <v>18</v>
      </c>
      <c r="G30" s="8" t="n">
        <v>1</v>
      </c>
      <c r="H30" s="13" t="s">
        <v>11</v>
      </c>
      <c r="I30" s="10"/>
      <c r="J30" s="26" t="n">
        <v>1</v>
      </c>
      <c r="K30" s="30" t="n">
        <v>0.33166247903554</v>
      </c>
      <c r="L30" s="31" t="n">
        <v>0.12</v>
      </c>
      <c r="M30" s="32" t="n">
        <v>0.33166247903554</v>
      </c>
      <c r="N30" s="10"/>
      <c r="O30" s="12" t="n">
        <f aca="false">AVERAGE($D$2:$D$51)</f>
        <v>0.22</v>
      </c>
      <c r="P30" s="12" t="n">
        <f aca="false">ABS(D30-O30)</f>
        <v>0.78</v>
      </c>
      <c r="Q30" s="12" t="n">
        <f aca="false">VLOOKUP(A30,$J$3:$M$8,4,0)</f>
        <v>0.534522483824849</v>
      </c>
      <c r="R30" s="12" t="n">
        <f aca="false">ABS(D30 - Q30)</f>
        <v>0.465477516175151</v>
      </c>
      <c r="S30" s="12" t="n">
        <f aca="false">ROUND(Q30,0)</f>
        <v>1</v>
      </c>
      <c r="T30" s="12" t="n">
        <f aca="false">ABS(D30-S30)</f>
        <v>0</v>
      </c>
    </row>
    <row r="31" customFormat="false" ht="15" hidden="false" customHeight="false" outlineLevel="0" collapsed="false">
      <c r="A31" s="1" t="n">
        <v>4</v>
      </c>
      <c r="B31" s="7" t="n">
        <v>1</v>
      </c>
      <c r="C31" s="7" t="n">
        <f aca="false">IF(G32&lt;6, 0, 1)</f>
        <v>1</v>
      </c>
      <c r="D31" s="8" t="n">
        <f aca="false">IF(H32="No", 0, 1)</f>
        <v>0</v>
      </c>
      <c r="E31" s="10"/>
      <c r="F31" s="8" t="s">
        <v>10</v>
      </c>
      <c r="G31" s="8" t="n">
        <v>5</v>
      </c>
      <c r="H31" s="13" t="s">
        <v>17</v>
      </c>
      <c r="I31" s="10"/>
      <c r="J31" s="33" t="s">
        <v>34</v>
      </c>
      <c r="K31" s="34" t="n">
        <v>0.41845195759648</v>
      </c>
      <c r="L31" s="35" t="n">
        <v>0.22</v>
      </c>
      <c r="M31" s="36" t="n">
        <v>0.41845195759648</v>
      </c>
      <c r="N31" s="10"/>
      <c r="O31" s="12" t="n">
        <f aca="false">AVERAGE($D$2:$D$51)</f>
        <v>0.22</v>
      </c>
      <c r="P31" s="12" t="n">
        <f aca="false">ABS(D31-O31)</f>
        <v>0.22</v>
      </c>
      <c r="Q31" s="12" t="n">
        <f aca="false">VLOOKUP(A31,$J$3:$M$8,4,0)</f>
        <v>0</v>
      </c>
      <c r="R31" s="12" t="n">
        <f aca="false">ABS(D31 - Q31)</f>
        <v>0</v>
      </c>
      <c r="S31" s="12" t="n">
        <f aca="false">ROUND(Q31,0)</f>
        <v>0</v>
      </c>
      <c r="T31" s="12" t="n">
        <f aca="false">ABS(D31-S31)</f>
        <v>0</v>
      </c>
    </row>
    <row r="32" customFormat="false" ht="15" hidden="false" customHeight="false" outlineLevel="0" collapsed="false">
      <c r="A32" s="1" t="n">
        <v>4</v>
      </c>
      <c r="B32" s="7" t="n">
        <v>1</v>
      </c>
      <c r="C32" s="7" t="n">
        <f aca="false">IF(G33&lt;6, 0, 1)</f>
        <v>0</v>
      </c>
      <c r="D32" s="8" t="n">
        <f aca="false">IF(H33="No", 0, 1)</f>
        <v>0</v>
      </c>
      <c r="E32" s="10"/>
      <c r="F32" s="8" t="s">
        <v>10</v>
      </c>
      <c r="G32" s="8" t="n">
        <v>18</v>
      </c>
      <c r="H32" s="13" t="s">
        <v>11</v>
      </c>
      <c r="I32" s="10"/>
      <c r="J32" s="12" t="n">
        <f aca="false">(K28*L28/50)+(K29*L29/50)</f>
        <v>0.4038788538</v>
      </c>
      <c r="N32" s="10"/>
      <c r="O32" s="12" t="n">
        <f aca="false">AVERAGE($D$2:$D$51)</f>
        <v>0.22</v>
      </c>
      <c r="P32" s="12" t="n">
        <f aca="false">ABS(D32-O32)</f>
        <v>0.22</v>
      </c>
      <c r="Q32" s="12" t="n">
        <f aca="false">VLOOKUP(A32,$J$3:$M$8,4,0)</f>
        <v>0</v>
      </c>
      <c r="R32" s="12" t="n">
        <f aca="false">ABS(D32 - Q32)</f>
        <v>0</v>
      </c>
      <c r="S32" s="12" t="n">
        <f aca="false">ROUND(Q32,0)</f>
        <v>0</v>
      </c>
      <c r="T32" s="12" t="n">
        <f aca="false">ABS(D32-S32)</f>
        <v>0</v>
      </c>
    </row>
    <row r="33" customFormat="false" ht="15" hidden="false" customHeight="false" outlineLevel="0" collapsed="false">
      <c r="A33" s="1" t="n">
        <v>3</v>
      </c>
      <c r="B33" s="7" t="n">
        <v>0</v>
      </c>
      <c r="C33" s="7" t="n">
        <f aca="false">IF(G34&lt;6, 0, 1)</f>
        <v>1</v>
      </c>
      <c r="D33" s="8" t="n">
        <f aca="false">IF(H34="No", 0, 1)</f>
        <v>0</v>
      </c>
      <c r="E33" s="10"/>
      <c r="F33" s="8" t="s">
        <v>10</v>
      </c>
      <c r="G33" s="8" t="n">
        <v>3</v>
      </c>
      <c r="H33" s="13" t="s">
        <v>11</v>
      </c>
      <c r="I33" s="10"/>
      <c r="J33" s="11" t="s">
        <v>39</v>
      </c>
      <c r="N33" s="10"/>
      <c r="O33" s="12" t="n">
        <f aca="false">AVERAGE($D$2:$D$51)</f>
        <v>0.22</v>
      </c>
      <c r="P33" s="12" t="n">
        <f aca="false">ABS(D33-O33)</f>
        <v>0.22</v>
      </c>
      <c r="Q33" s="12" t="n">
        <f aca="false">VLOOKUP(A33,$J$3:$M$8,4,0)</f>
        <v>0.392952623996688</v>
      </c>
      <c r="R33" s="12" t="n">
        <f aca="false">ABS(D33 - Q33)</f>
        <v>0.392952623996688</v>
      </c>
      <c r="S33" s="12" t="n">
        <f aca="false">ROUND(Q33,0)</f>
        <v>0</v>
      </c>
      <c r="T33" s="12" t="n">
        <f aca="false">ABS(D33-S33)</f>
        <v>0</v>
      </c>
    </row>
    <row r="34" customFormat="false" ht="15" hidden="false" customHeight="false" outlineLevel="0" collapsed="false">
      <c r="A34" s="1" t="n">
        <v>1</v>
      </c>
      <c r="B34" s="7" t="n">
        <v>1</v>
      </c>
      <c r="C34" s="7" t="n">
        <f aca="false">IF(G35&lt;6, 0, 1)</f>
        <v>1</v>
      </c>
      <c r="D34" s="8" t="n">
        <f aca="false">IF(H35="No", 0, 1)</f>
        <v>0</v>
      </c>
      <c r="E34" s="10"/>
      <c r="F34" s="8" t="s">
        <v>18</v>
      </c>
      <c r="G34" s="8" t="n">
        <v>10</v>
      </c>
      <c r="H34" s="13" t="s">
        <v>11</v>
      </c>
      <c r="I34" s="10"/>
      <c r="J34" s="12" t="n">
        <f aca="false">D67-J32</f>
        <v>-0.4038788538</v>
      </c>
      <c r="K34" s="11" t="s">
        <v>44</v>
      </c>
      <c r="N34" s="10"/>
      <c r="O34" s="12" t="n">
        <f aca="false">AVERAGE($D$2:$D$51)</f>
        <v>0.22</v>
      </c>
      <c r="P34" s="12" t="n">
        <f aca="false">ABS(D34-O34)</f>
        <v>0.22</v>
      </c>
      <c r="Q34" s="12" t="n">
        <f aca="false">VLOOKUP(A34,$J$3:$M$8,4,0)</f>
        <v>0.504524979109513</v>
      </c>
      <c r="R34" s="12" t="n">
        <f aca="false">ABS(D34 - Q34)</f>
        <v>0.504524979109513</v>
      </c>
      <c r="S34" s="12" t="n">
        <f aca="false">ROUND(Q34,0)</f>
        <v>1</v>
      </c>
      <c r="T34" s="12" t="n">
        <f aca="false">ABS(D34-S34)</f>
        <v>1</v>
      </c>
    </row>
    <row r="35" customFormat="false" ht="15" hidden="false" customHeight="false" outlineLevel="0" collapsed="false">
      <c r="A35" s="1" t="n">
        <v>4</v>
      </c>
      <c r="B35" s="7" t="n">
        <v>1</v>
      </c>
      <c r="C35" s="7" t="n">
        <f aca="false">IF(G36&lt;6, 0, 1)</f>
        <v>1</v>
      </c>
      <c r="D35" s="8" t="n">
        <f aca="false">IF(H36="No", 0, 1)</f>
        <v>0</v>
      </c>
      <c r="E35" s="10"/>
      <c r="F35" s="8" t="s">
        <v>10</v>
      </c>
      <c r="G35" s="8" t="n">
        <v>10</v>
      </c>
      <c r="H35" s="13" t="s">
        <v>11</v>
      </c>
      <c r="I35" s="10"/>
      <c r="J35" s="10"/>
      <c r="K35" s="10"/>
      <c r="L35" s="10"/>
      <c r="M35" s="10"/>
      <c r="N35" s="10"/>
      <c r="O35" s="12" t="n">
        <f aca="false">AVERAGE($D$2:$D$51)</f>
        <v>0.22</v>
      </c>
      <c r="P35" s="12" t="n">
        <f aca="false">ABS(D35-O35)</f>
        <v>0.22</v>
      </c>
      <c r="Q35" s="12" t="n">
        <f aca="false">VLOOKUP(A35,$J$3:$M$8,4,0)</f>
        <v>0</v>
      </c>
      <c r="R35" s="12" t="n">
        <f aca="false">ABS(D35 - Q35)</f>
        <v>0</v>
      </c>
      <c r="S35" s="12" t="n">
        <f aca="false">ROUND(Q35,0)</f>
        <v>0</v>
      </c>
      <c r="T35" s="12" t="n">
        <f aca="false">ABS(D35-S35)</f>
        <v>0</v>
      </c>
    </row>
    <row r="36" customFormat="false" ht="15" hidden="false" customHeight="false" outlineLevel="0" collapsed="false">
      <c r="A36" s="1" t="n">
        <v>2</v>
      </c>
      <c r="B36" s="7" t="n">
        <v>0</v>
      </c>
      <c r="C36" s="7" t="n">
        <f aca="false">IF(G37&lt;6, 0, 1)</f>
        <v>0</v>
      </c>
      <c r="D36" s="8" t="n">
        <f aca="false">IF(H37="No", 0, 1)</f>
        <v>0</v>
      </c>
      <c r="E36" s="10"/>
      <c r="F36" s="8" t="s">
        <v>10</v>
      </c>
      <c r="G36" s="8" t="n">
        <v>8</v>
      </c>
      <c r="H36" s="13" t="s">
        <v>11</v>
      </c>
      <c r="I36" s="10"/>
      <c r="N36" s="10"/>
      <c r="O36" s="12" t="n">
        <f aca="false">AVERAGE($D$2:$D$51)</f>
        <v>0.22</v>
      </c>
      <c r="P36" s="12" t="n">
        <f aca="false">ABS(D36-O36)</f>
        <v>0.22</v>
      </c>
      <c r="Q36" s="12" t="n">
        <f aca="false">VLOOKUP(A36,$J$3:$M$8,4,0)</f>
        <v>0.534522483824849</v>
      </c>
      <c r="R36" s="12" t="n">
        <f aca="false">ABS(D36 - Q36)</f>
        <v>0.534522483824849</v>
      </c>
      <c r="S36" s="12" t="n">
        <f aca="false">ROUND(Q36,0)</f>
        <v>1</v>
      </c>
      <c r="T36" s="12" t="n">
        <f aca="false">ABS(D36-S36)</f>
        <v>1</v>
      </c>
    </row>
    <row r="37" customFormat="false" ht="15" hidden="false" customHeight="false" outlineLevel="0" collapsed="false">
      <c r="A37" s="1" t="n">
        <v>1</v>
      </c>
      <c r="B37" s="7" t="n">
        <v>0</v>
      </c>
      <c r="C37" s="7" t="n">
        <f aca="false">IF(G38&lt;6, 0, 1)</f>
        <v>0</v>
      </c>
      <c r="D37" s="8" t="n">
        <f aca="false">IF(H38="No", 0, 1)</f>
        <v>0</v>
      </c>
      <c r="E37" s="10"/>
      <c r="F37" s="8" t="s">
        <v>18</v>
      </c>
      <c r="G37" s="8" t="n">
        <v>5</v>
      </c>
      <c r="H37" s="13" t="s">
        <v>11</v>
      </c>
      <c r="I37" s="10"/>
      <c r="N37" s="10"/>
      <c r="O37" s="12" t="n">
        <f aca="false">AVERAGE($D$2:$D$51)</f>
        <v>0.22</v>
      </c>
      <c r="P37" s="12" t="n">
        <f aca="false">ABS(D37-O37)</f>
        <v>0.22</v>
      </c>
      <c r="Q37" s="12" t="n">
        <f aca="false">VLOOKUP(A37,$J$3:$M$8,4,0)</f>
        <v>0.504524979109513</v>
      </c>
      <c r="R37" s="12" t="n">
        <f aca="false">ABS(D37 - Q37)</f>
        <v>0.504524979109513</v>
      </c>
      <c r="S37" s="12" t="n">
        <f aca="false">ROUND(Q37,0)</f>
        <v>1</v>
      </c>
      <c r="T37" s="12" t="n">
        <f aca="false">ABS(D37-S37)</f>
        <v>1</v>
      </c>
    </row>
    <row r="38" customFormat="false" ht="15" hidden="false" customHeight="false" outlineLevel="0" collapsed="false">
      <c r="A38" s="1" t="n">
        <v>3</v>
      </c>
      <c r="B38" s="7" t="n">
        <v>1</v>
      </c>
      <c r="C38" s="7" t="n">
        <f aca="false">IF(G39&lt;6, 0, 1)</f>
        <v>0</v>
      </c>
      <c r="D38" s="8" t="n">
        <f aca="false">IF(H39="No", 0, 1)</f>
        <v>0</v>
      </c>
      <c r="E38" s="10"/>
      <c r="F38" s="8" t="s">
        <v>18</v>
      </c>
      <c r="G38" s="8" t="n">
        <v>3</v>
      </c>
      <c r="H38" s="13" t="s">
        <v>11</v>
      </c>
      <c r="I38" s="10"/>
      <c r="N38" s="10"/>
      <c r="O38" s="12" t="n">
        <f aca="false">AVERAGE($D$2:$D$51)</f>
        <v>0.22</v>
      </c>
      <c r="P38" s="12" t="n">
        <f aca="false">ABS(D38-O38)</f>
        <v>0.22</v>
      </c>
      <c r="Q38" s="12" t="n">
        <f aca="false">VLOOKUP(A38,$J$3:$M$8,4,0)</f>
        <v>0.392952623996688</v>
      </c>
      <c r="R38" s="12" t="n">
        <f aca="false">ABS(D38 - Q38)</f>
        <v>0.392952623996688</v>
      </c>
      <c r="S38" s="12" t="n">
        <f aca="false">ROUND(Q38,0)</f>
        <v>0</v>
      </c>
      <c r="T38" s="12" t="n">
        <f aca="false">ABS(D38-S38)</f>
        <v>0</v>
      </c>
    </row>
    <row r="39" customFormat="false" ht="15" hidden="false" customHeight="false" outlineLevel="0" collapsed="false">
      <c r="A39" s="1" t="n">
        <v>4</v>
      </c>
      <c r="B39" s="7" t="n">
        <v>0</v>
      </c>
      <c r="C39" s="7" t="n">
        <f aca="false">IF(G40&lt;6, 0, 1)</f>
        <v>0</v>
      </c>
      <c r="D39" s="8" t="n">
        <f aca="false">IF(H40="No", 0, 1)</f>
        <v>0</v>
      </c>
      <c r="E39" s="10"/>
      <c r="F39" s="8" t="s">
        <v>10</v>
      </c>
      <c r="G39" s="8" t="n">
        <v>2</v>
      </c>
      <c r="H39" s="13" t="s">
        <v>11</v>
      </c>
      <c r="I39" s="10"/>
      <c r="N39" s="10"/>
      <c r="O39" s="12" t="n">
        <f aca="false">AVERAGE($D$2:$D$51)</f>
        <v>0.22</v>
      </c>
      <c r="P39" s="12" t="n">
        <f aca="false">ABS(D39-O39)</f>
        <v>0.22</v>
      </c>
      <c r="Q39" s="12" t="n">
        <f aca="false">VLOOKUP(A39,$J$3:$M$8,4,0)</f>
        <v>0</v>
      </c>
      <c r="R39" s="12" t="n">
        <f aca="false">ABS(D39 - Q39)</f>
        <v>0</v>
      </c>
      <c r="S39" s="12" t="n">
        <f aca="false">ROUND(Q39,0)</f>
        <v>0</v>
      </c>
      <c r="T39" s="12" t="n">
        <f aca="false">ABS(D39-S39)</f>
        <v>0</v>
      </c>
    </row>
    <row r="40" customFormat="false" ht="15" hidden="false" customHeight="false" outlineLevel="0" collapsed="false">
      <c r="A40" s="1" t="n">
        <v>1</v>
      </c>
      <c r="B40" s="7" t="n">
        <v>1</v>
      </c>
      <c r="C40" s="7" t="n">
        <f aca="false">IF(G41&lt;6, 0, 1)</f>
        <v>1</v>
      </c>
      <c r="D40" s="8" t="n">
        <f aca="false">IF(H41="No", 0, 1)</f>
        <v>0</v>
      </c>
      <c r="E40" s="10"/>
      <c r="F40" s="8" t="s">
        <v>18</v>
      </c>
      <c r="G40" s="8" t="n">
        <v>5</v>
      </c>
      <c r="H40" s="13" t="s">
        <v>11</v>
      </c>
      <c r="I40" s="10"/>
      <c r="N40" s="10"/>
      <c r="O40" s="12" t="n">
        <f aca="false">AVERAGE($D$2:$D$51)</f>
        <v>0.22</v>
      </c>
      <c r="P40" s="12" t="n">
        <f aca="false">ABS(D40-O40)</f>
        <v>0.22</v>
      </c>
      <c r="Q40" s="12" t="n">
        <f aca="false">VLOOKUP(A40,$J$3:$M$8,4,0)</f>
        <v>0.504524979109513</v>
      </c>
      <c r="R40" s="12" t="n">
        <f aca="false">ABS(D40 - Q40)</f>
        <v>0.504524979109513</v>
      </c>
      <c r="S40" s="12" t="n">
        <f aca="false">ROUND(Q40,0)</f>
        <v>1</v>
      </c>
      <c r="T40" s="12" t="n">
        <f aca="false">ABS(D40-S40)</f>
        <v>1</v>
      </c>
    </row>
    <row r="41" customFormat="false" ht="15" hidden="false" customHeight="false" outlineLevel="0" collapsed="false">
      <c r="A41" s="1" t="n">
        <v>3</v>
      </c>
      <c r="B41" s="7" t="n">
        <v>1</v>
      </c>
      <c r="C41" s="7" t="n">
        <f aca="false">IF(G42&lt;6, 0, 1)</f>
        <v>0</v>
      </c>
      <c r="D41" s="8" t="n">
        <f aca="false">IF(H42="No", 0, 1)</f>
        <v>1</v>
      </c>
      <c r="E41" s="10"/>
      <c r="F41" s="8" t="s">
        <v>10</v>
      </c>
      <c r="G41" s="8" t="n">
        <v>34</v>
      </c>
      <c r="H41" s="13" t="s">
        <v>11</v>
      </c>
      <c r="I41" s="10"/>
      <c r="N41" s="10"/>
      <c r="O41" s="12" t="n">
        <f aca="false">AVERAGE($D$2:$D$51)</f>
        <v>0.22</v>
      </c>
      <c r="P41" s="12" t="n">
        <f aca="false">ABS(D41-O41)</f>
        <v>0.78</v>
      </c>
      <c r="Q41" s="12" t="n">
        <f aca="false">VLOOKUP(A41,$J$3:$M$8,4,0)</f>
        <v>0.392952623996688</v>
      </c>
      <c r="R41" s="12" t="n">
        <f aca="false">ABS(D41 - Q41)</f>
        <v>0.607047376003312</v>
      </c>
      <c r="S41" s="12" t="n">
        <f aca="false">ROUND(Q41,0)</f>
        <v>0</v>
      </c>
      <c r="T41" s="12" t="n">
        <f aca="false">ABS(D41-S41)</f>
        <v>1</v>
      </c>
    </row>
    <row r="42" customFormat="false" ht="15" hidden="false" customHeight="false" outlineLevel="0" collapsed="false">
      <c r="A42" s="1" t="n">
        <v>4</v>
      </c>
      <c r="B42" s="7" t="n">
        <v>1</v>
      </c>
      <c r="C42" s="7" t="n">
        <f aca="false">IF(G43&lt;6, 0, 1)</f>
        <v>0</v>
      </c>
      <c r="D42" s="8" t="n">
        <f aca="false">IF(H43="No", 0, 1)</f>
        <v>0</v>
      </c>
      <c r="E42" s="10"/>
      <c r="F42" s="8" t="s">
        <v>10</v>
      </c>
      <c r="G42" s="8" t="n">
        <v>2</v>
      </c>
      <c r="H42" s="13" t="s">
        <v>17</v>
      </c>
      <c r="I42" s="10"/>
      <c r="N42" s="10"/>
      <c r="O42" s="12" t="n">
        <f aca="false">AVERAGE($D$2:$D$51)</f>
        <v>0.22</v>
      </c>
      <c r="P42" s="12" t="n">
        <f aca="false">ABS(D42-O42)</f>
        <v>0.22</v>
      </c>
      <c r="Q42" s="12" t="n">
        <f aca="false">VLOOKUP(A42,$J$3:$M$8,4,0)</f>
        <v>0</v>
      </c>
      <c r="R42" s="12" t="n">
        <f aca="false">ABS(D42 - Q42)</f>
        <v>0</v>
      </c>
      <c r="S42" s="12" t="n">
        <f aca="false">ROUND(Q42,0)</f>
        <v>0</v>
      </c>
      <c r="T42" s="12" t="n">
        <f aca="false">ABS(D42-S42)</f>
        <v>0</v>
      </c>
    </row>
    <row r="43" customFormat="false" ht="15" hidden="false" customHeight="false" outlineLevel="0" collapsed="false">
      <c r="A43" s="1" t="n">
        <v>4</v>
      </c>
      <c r="B43" s="7" t="n">
        <v>0</v>
      </c>
      <c r="C43" s="7" t="n">
        <f aca="false">IF(G44&lt;6, 0, 1)</f>
        <v>0</v>
      </c>
      <c r="D43" s="8" t="n">
        <f aca="false">IF(H44="No", 0, 1)</f>
        <v>0</v>
      </c>
      <c r="E43" s="10"/>
      <c r="F43" s="8" t="s">
        <v>10</v>
      </c>
      <c r="G43" s="8" t="n">
        <v>3</v>
      </c>
      <c r="H43" s="13" t="s">
        <v>11</v>
      </c>
      <c r="I43" s="10"/>
      <c r="N43" s="10"/>
      <c r="O43" s="12" t="n">
        <f aca="false">AVERAGE($D$2:$D$51)</f>
        <v>0.22</v>
      </c>
      <c r="P43" s="12" t="n">
        <f aca="false">ABS(D43-O43)</f>
        <v>0.22</v>
      </c>
      <c r="Q43" s="12" t="n">
        <f aca="false">VLOOKUP(A43,$J$3:$M$8,4,0)</f>
        <v>0</v>
      </c>
      <c r="R43" s="12" t="n">
        <f aca="false">ABS(D43 - Q43)</f>
        <v>0</v>
      </c>
      <c r="S43" s="12" t="n">
        <f aca="false">ROUND(Q43,0)</f>
        <v>0</v>
      </c>
      <c r="T43" s="12" t="n">
        <f aca="false">ABS(D43-S43)</f>
        <v>0</v>
      </c>
    </row>
    <row r="44" customFormat="false" ht="15" hidden="false" customHeight="false" outlineLevel="0" collapsed="false">
      <c r="A44" s="1" t="n">
        <v>1</v>
      </c>
      <c r="B44" s="7" t="n">
        <v>1</v>
      </c>
      <c r="C44" s="7" t="n">
        <f aca="false">IF(G45&lt;6, 0, 1)</f>
        <v>1</v>
      </c>
      <c r="D44" s="8" t="n">
        <f aca="false">IF(H45="No", 0, 1)</f>
        <v>0</v>
      </c>
      <c r="E44" s="10"/>
      <c r="F44" s="8" t="s">
        <v>18</v>
      </c>
      <c r="G44" s="8" t="n">
        <v>1</v>
      </c>
      <c r="H44" s="13" t="s">
        <v>11</v>
      </c>
      <c r="I44" s="10"/>
      <c r="N44" s="10"/>
      <c r="O44" s="12" t="n">
        <f aca="false">AVERAGE($D$2:$D$51)</f>
        <v>0.22</v>
      </c>
      <c r="P44" s="12" t="n">
        <f aca="false">ABS(D44-O44)</f>
        <v>0.22</v>
      </c>
      <c r="Q44" s="12" t="n">
        <f aca="false">VLOOKUP(A44,$J$3:$M$8,4,0)</f>
        <v>0.504524979109513</v>
      </c>
      <c r="R44" s="12" t="n">
        <f aca="false">ABS(D44 - Q44)</f>
        <v>0.504524979109513</v>
      </c>
      <c r="S44" s="12" t="n">
        <f aca="false">ROUND(Q44,0)</f>
        <v>1</v>
      </c>
      <c r="T44" s="12" t="n">
        <f aca="false">ABS(D44-S44)</f>
        <v>1</v>
      </c>
    </row>
    <row r="45" customFormat="false" ht="15" hidden="false" customHeight="false" outlineLevel="0" collapsed="false">
      <c r="A45" s="1" t="n">
        <v>4</v>
      </c>
      <c r="B45" s="7" t="n">
        <v>0</v>
      </c>
      <c r="C45" s="7" t="n">
        <f aca="false">IF(G46&lt;6, 0, 1)</f>
        <v>0</v>
      </c>
      <c r="D45" s="8" t="n">
        <f aca="false">IF(H46="No", 0, 1)</f>
        <v>0</v>
      </c>
      <c r="E45" s="10"/>
      <c r="F45" s="8" t="s">
        <v>10</v>
      </c>
      <c r="G45" s="8" t="n">
        <v>6</v>
      </c>
      <c r="H45" s="13" t="s">
        <v>11</v>
      </c>
      <c r="I45" s="10"/>
      <c r="N45" s="10"/>
      <c r="O45" s="12" t="n">
        <f aca="false">AVERAGE($D$2:$D$51)</f>
        <v>0.22</v>
      </c>
      <c r="P45" s="12" t="n">
        <f aca="false">ABS(D45-O45)</f>
        <v>0.22</v>
      </c>
      <c r="Q45" s="12" t="n">
        <f aca="false">VLOOKUP(A45,$J$3:$M$8,4,0)</f>
        <v>0</v>
      </c>
      <c r="R45" s="12" t="n">
        <f aca="false">ABS(D45 - Q45)</f>
        <v>0</v>
      </c>
      <c r="S45" s="12" t="n">
        <f aca="false">ROUND(Q45,0)</f>
        <v>0</v>
      </c>
      <c r="T45" s="12" t="n">
        <f aca="false">ABS(D45-S45)</f>
        <v>0</v>
      </c>
    </row>
    <row r="46" customFormat="false" ht="15" hidden="false" customHeight="false" outlineLevel="0" collapsed="false">
      <c r="A46" s="1" t="n">
        <v>3</v>
      </c>
      <c r="B46" s="7" t="n">
        <v>1</v>
      </c>
      <c r="C46" s="7" t="n">
        <f aca="false">IF(G47&lt;6, 0, 1)</f>
        <v>1</v>
      </c>
      <c r="D46" s="8" t="n">
        <f aca="false">IF(H47="No", 0, 1)</f>
        <v>0</v>
      </c>
      <c r="E46" s="10"/>
      <c r="F46" s="8" t="s">
        <v>18</v>
      </c>
      <c r="G46" s="8" t="n">
        <v>2</v>
      </c>
      <c r="H46" s="13" t="s">
        <v>11</v>
      </c>
      <c r="I46" s="10"/>
      <c r="N46" s="10"/>
      <c r="O46" s="12" t="n">
        <f aca="false">AVERAGE($D$2:$D$51)</f>
        <v>0.22</v>
      </c>
      <c r="P46" s="12" t="n">
        <f aca="false">ABS(D46-O46)</f>
        <v>0.22</v>
      </c>
      <c r="Q46" s="12" t="n">
        <f aca="false">VLOOKUP(A46,$J$3:$M$8,4,0)</f>
        <v>0.392952623996688</v>
      </c>
      <c r="R46" s="12" t="n">
        <f aca="false">ABS(D46 - Q46)</f>
        <v>0.392952623996688</v>
      </c>
      <c r="S46" s="12" t="n">
        <f aca="false">ROUND(Q46,0)</f>
        <v>0</v>
      </c>
      <c r="T46" s="12" t="n">
        <f aca="false">ABS(D46-S46)</f>
        <v>0</v>
      </c>
    </row>
    <row r="47" customFormat="false" ht="15" hidden="false" customHeight="false" outlineLevel="0" collapsed="false">
      <c r="A47" s="1" t="n">
        <v>4</v>
      </c>
      <c r="B47" s="7" t="n">
        <v>0</v>
      </c>
      <c r="C47" s="7" t="n">
        <f aca="false">IF(G48&lt;6, 0, 1)</f>
        <v>0</v>
      </c>
      <c r="D47" s="8" t="n">
        <f aca="false">IF(H48="No", 0, 1)</f>
        <v>0</v>
      </c>
      <c r="E47" s="10"/>
      <c r="F47" s="8" t="s">
        <v>10</v>
      </c>
      <c r="G47" s="8" t="n">
        <v>19</v>
      </c>
      <c r="H47" s="13" t="s">
        <v>11</v>
      </c>
      <c r="I47" s="10"/>
      <c r="N47" s="10"/>
      <c r="O47" s="12" t="n">
        <f aca="false">AVERAGE($D$2:$D$51)</f>
        <v>0.22</v>
      </c>
      <c r="P47" s="12" t="n">
        <f aca="false">ABS(D47-O47)</f>
        <v>0.22</v>
      </c>
      <c r="Q47" s="12" t="n">
        <f aca="false">VLOOKUP(A47,$J$3:$M$8,4,0)</f>
        <v>0</v>
      </c>
      <c r="R47" s="12" t="n">
        <f aca="false">ABS(D47 - Q47)</f>
        <v>0</v>
      </c>
      <c r="S47" s="12" t="n">
        <f aca="false">ROUND(Q47,0)</f>
        <v>0</v>
      </c>
      <c r="T47" s="12" t="n">
        <f aca="false">ABS(D47-S47)</f>
        <v>0</v>
      </c>
    </row>
    <row r="48" customFormat="false" ht="15" hidden="false" customHeight="false" outlineLevel="0" collapsed="false">
      <c r="A48" s="1" t="n">
        <v>1</v>
      </c>
      <c r="B48" s="7" t="n">
        <v>0</v>
      </c>
      <c r="C48" s="7" t="n">
        <f aca="false">IF(G49&lt;6, 0, 1)</f>
        <v>1</v>
      </c>
      <c r="D48" s="8" t="n">
        <f aca="false">IF(H49="No", 0, 1)</f>
        <v>1</v>
      </c>
      <c r="E48" s="10"/>
      <c r="F48" s="8" t="s">
        <v>18</v>
      </c>
      <c r="G48" s="8" t="n">
        <v>2</v>
      </c>
      <c r="H48" s="13" t="s">
        <v>11</v>
      </c>
      <c r="I48" s="10"/>
      <c r="N48" s="10"/>
      <c r="O48" s="12" t="n">
        <f aca="false">AVERAGE($D$2:$D$51)</f>
        <v>0.22</v>
      </c>
      <c r="P48" s="12" t="n">
        <f aca="false">ABS(D48-O48)</f>
        <v>0.78</v>
      </c>
      <c r="Q48" s="12" t="n">
        <f aca="false">VLOOKUP(A48,$J$3:$M$8,4,0)</f>
        <v>0.504524979109513</v>
      </c>
      <c r="R48" s="12" t="n">
        <f aca="false">ABS(D48 - Q48)</f>
        <v>0.495475020890487</v>
      </c>
      <c r="S48" s="12" t="n">
        <f aca="false">ROUND(Q48,0)</f>
        <v>1</v>
      </c>
      <c r="T48" s="12" t="n">
        <f aca="false">ABS(D48-S48)</f>
        <v>0</v>
      </c>
    </row>
    <row r="49" customFormat="false" ht="15" hidden="false" customHeight="false" outlineLevel="0" collapsed="false">
      <c r="A49" s="1" t="n">
        <v>2</v>
      </c>
      <c r="B49" s="7" t="n">
        <v>0</v>
      </c>
      <c r="C49" s="7" t="n">
        <f aca="false">IF(G50&lt;6, 0, 1)</f>
        <v>1</v>
      </c>
      <c r="D49" s="8" t="n">
        <f aca="false">IF(H50="No", 0, 1)</f>
        <v>0</v>
      </c>
      <c r="E49" s="10"/>
      <c r="F49" s="8" t="s">
        <v>18</v>
      </c>
      <c r="G49" s="8" t="n">
        <v>9</v>
      </c>
      <c r="H49" s="13" t="s">
        <v>17</v>
      </c>
      <c r="I49" s="10"/>
      <c r="N49" s="10"/>
      <c r="O49" s="12" t="n">
        <f aca="false">AVERAGE($D$2:$D$51)</f>
        <v>0.22</v>
      </c>
      <c r="P49" s="12" t="n">
        <f aca="false">ABS(D49-O49)</f>
        <v>0.22</v>
      </c>
      <c r="Q49" s="12" t="n">
        <f aca="false">VLOOKUP(A49,$J$3:$M$8,4,0)</f>
        <v>0.534522483824849</v>
      </c>
      <c r="R49" s="12" t="n">
        <f aca="false">ABS(D49 - Q49)</f>
        <v>0.534522483824849</v>
      </c>
      <c r="S49" s="12" t="n">
        <f aca="false">ROUND(Q49,0)</f>
        <v>1</v>
      </c>
      <c r="T49" s="12" t="n">
        <f aca="false">ABS(D49-S49)</f>
        <v>1</v>
      </c>
    </row>
    <row r="50" customFormat="false" ht="15" hidden="false" customHeight="false" outlineLevel="0" collapsed="false">
      <c r="A50" s="1" t="n">
        <v>3</v>
      </c>
      <c r="B50" s="7" t="n">
        <v>1</v>
      </c>
      <c r="C50" s="7" t="n">
        <f aca="false">IF(G51&lt;6, 0, 1)</f>
        <v>1</v>
      </c>
      <c r="D50" s="8" t="n">
        <f aca="false">IF(H51="No", 0, 1)</f>
        <v>0</v>
      </c>
      <c r="E50" s="10"/>
      <c r="F50" s="8" t="s">
        <v>18</v>
      </c>
      <c r="G50" s="8" t="n">
        <v>6</v>
      </c>
      <c r="H50" s="13" t="s">
        <v>11</v>
      </c>
      <c r="I50" s="10"/>
      <c r="N50" s="10"/>
      <c r="O50" s="12" t="n">
        <f aca="false">AVERAGE($D$2:$D$51)</f>
        <v>0.22</v>
      </c>
      <c r="P50" s="12" t="n">
        <f aca="false">ABS(D50-O50)</f>
        <v>0.22</v>
      </c>
      <c r="Q50" s="12" t="n">
        <f aca="false">VLOOKUP(A50,$J$3:$M$8,4,0)</f>
        <v>0.392952623996688</v>
      </c>
      <c r="R50" s="12" t="n">
        <f aca="false">ABS(D50 - Q50)</f>
        <v>0.392952623996688</v>
      </c>
      <c r="S50" s="12" t="n">
        <f aca="false">ROUND(Q50,0)</f>
        <v>0</v>
      </c>
      <c r="T50" s="12" t="n">
        <f aca="false">ABS(D50-S50)</f>
        <v>0</v>
      </c>
    </row>
    <row r="51" customFormat="false" ht="15" hidden="false" customHeight="false" outlineLevel="0" collapsed="false">
      <c r="A51" s="1" t="n">
        <v>4</v>
      </c>
      <c r="B51" s="7" t="n">
        <v>0</v>
      </c>
      <c r="C51" s="7" t="n">
        <f aca="false">IF(G52&lt;6, 0, 1)</f>
        <v>1</v>
      </c>
      <c r="D51" s="8" t="n">
        <f aca="false">IF(H52="No", 0, 1)</f>
        <v>0</v>
      </c>
      <c r="E51" s="10"/>
      <c r="F51" s="8" t="s">
        <v>10</v>
      </c>
      <c r="G51" s="8" t="n">
        <v>11</v>
      </c>
      <c r="H51" s="13" t="s">
        <v>11</v>
      </c>
      <c r="I51" s="10"/>
      <c r="N51" s="10"/>
      <c r="O51" s="12" t="n">
        <f aca="false">AVERAGE($D$2:$D$51)</f>
        <v>0.22</v>
      </c>
      <c r="P51" s="12" t="n">
        <f aca="false">ABS(D51-O51)</f>
        <v>0.22</v>
      </c>
      <c r="Q51" s="12" t="n">
        <f aca="false">VLOOKUP(A51,$J$3:$M$8,4,0)</f>
        <v>0</v>
      </c>
      <c r="R51" s="12" t="n">
        <f aca="false">ABS(D51 - Q51)</f>
        <v>0</v>
      </c>
      <c r="S51" s="12" t="n">
        <f aca="false">ROUND(Q51,0)</f>
        <v>0</v>
      </c>
      <c r="T51" s="12" t="n">
        <f aca="false">ABS(D51-S51)</f>
        <v>0</v>
      </c>
    </row>
    <row r="52" customFormat="false" ht="15" hidden="false" customHeight="false" outlineLevel="0" collapsed="false">
      <c r="E52" s="10"/>
      <c r="F52" s="8" t="s">
        <v>18</v>
      </c>
      <c r="G52" s="8" t="n">
        <v>6</v>
      </c>
      <c r="H52" s="13" t="s">
        <v>11</v>
      </c>
      <c r="I52" s="10"/>
      <c r="N52" s="10"/>
    </row>
    <row r="53" customFormat="false" ht="15" hidden="false" customHeight="false" outlineLevel="0" collapsed="false">
      <c r="B53" s="3" t="s">
        <v>45</v>
      </c>
      <c r="C53" s="11" t="s">
        <v>46</v>
      </c>
      <c r="D53" s="3" t="s">
        <v>47</v>
      </c>
      <c r="E53" s="10"/>
      <c r="I53" s="10"/>
      <c r="N53" s="10"/>
      <c r="P53" s="3" t="s">
        <v>48</v>
      </c>
      <c r="Q53" s="11"/>
      <c r="R53" s="3" t="s">
        <v>48</v>
      </c>
      <c r="T53" s="3" t="s">
        <v>48</v>
      </c>
    </row>
    <row r="54" customFormat="false" ht="15" hidden="false" customHeight="false" outlineLevel="0" collapsed="false">
      <c r="B54" s="3" t="s">
        <v>38</v>
      </c>
      <c r="C54" s="11" t="s">
        <v>49</v>
      </c>
      <c r="D54" s="3" t="s">
        <v>50</v>
      </c>
      <c r="E54" s="10"/>
      <c r="I54" s="10"/>
      <c r="N54" s="10"/>
      <c r="P54" s="12" t="n">
        <f aca="false">AVERAGE(P2:P52)</f>
        <v>0.3432</v>
      </c>
      <c r="R54" s="12" t="n">
        <f aca="false">AVERAGE(R2:R52)</f>
        <v>0.2692131398</v>
      </c>
      <c r="T54" s="12" t="n">
        <f aca="false">AVERAGE(T2:T52)</f>
        <v>0.2</v>
      </c>
    </row>
    <row r="55" customFormat="false" ht="15" hidden="false" customHeight="false" outlineLevel="0" collapsed="false">
      <c r="D55" s="3" t="s">
        <v>51</v>
      </c>
    </row>
    <row r="56" customFormat="false" ht="15" hidden="false" customHeight="false" outlineLevel="0" collapsed="false">
      <c r="D56" s="12" t="n">
        <f aca="false">STDEV(D2:D51)</f>
        <v>0.4184519576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2018-10-21T13:18:13Z</dcterms:created>
  <dc:creator>Khasha</dc:creator>
  <dc:description/>
  <dc:language>en-US</dc:language>
  <cp:lastModifiedBy/>
  <dcterms:modified xsi:type="dcterms:W3CDTF">2020-03-31T20:50:26Z</dcterms:modified>
  <cp:revision>1</cp:revision>
  <dc:subject/>
  <dc:title/>
</cp:coreProperties>
</file>