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588" firstSheet="0" activeTab="0" autoFilterDateGrouping="1"/>
  </bookViews>
  <sheets>
    <sheet name="Consumo_água" sheetId="1" state="visible" r:id="rId1"/>
    <sheet name="Produção Pharma" sheetId="2" state="visible" r:id="rId2"/>
  </sheets>
  <externalReferences>
    <externalReference r:id="rId3"/>
  </externalReferences>
  <definedNames/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_-;\-* #,##0_-;_-* &quot;-&quot;??_-;_-@_-"/>
    <numFmt numFmtId="165" formatCode="_-* #,##0_-;\-* #,##0_-;_-* &quot;&quot;??_-;_-@_-"/>
    <numFmt numFmtId="166" formatCode="&quot;R$&quot;\ #,##0"/>
    <numFmt numFmtId="167" formatCode="#,##0\ &quot;m³&quot;"/>
    <numFmt numFmtId="168" formatCode="&quot;R$&quot;\ #,##0.00"/>
  </numFmts>
  <fonts count="11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color theme="1"/>
      <sz val="11"/>
    </font>
    <font>
      <name val="Tahoma"/>
      <family val="2"/>
      <b val="1"/>
      <color rgb="FF000000"/>
      <sz val="9"/>
    </font>
    <font>
      <name val="Tahoma"/>
      <family val="2"/>
      <color rgb="FF000000"/>
      <sz val="9"/>
    </font>
    <font>
      <name val="Calibri"/>
      <family val="2"/>
      <b val="1"/>
      <color theme="1"/>
      <sz val="11"/>
    </font>
    <font>
      <name val="Calibri"/>
      <family val="2"/>
      <sz val="8"/>
      <scheme val="minor"/>
    </font>
    <font>
      <name val="Calibri"/>
      <family val="2"/>
      <sz val="11"/>
    </font>
  </fonts>
  <fills count="4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049989318521683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1" fillId="0" borderId="0"/>
    <xf numFmtId="43" fontId="1" fillId="0" borderId="0"/>
    <xf numFmtId="44" fontId="1" fillId="0" borderId="0"/>
  </cellStyleXfs>
  <cellXfs count="39">
    <xf numFmtId="0" fontId="0" fillId="0" borderId="0" pivotButton="0" quotePrefix="0" xfId="0"/>
    <xf numFmtId="0" fontId="3" fillId="2" borderId="1" applyAlignment="1" pivotButton="0" quotePrefix="0" xfId="0">
      <alignment horizontal="center" vertical="center" wrapText="1"/>
    </xf>
    <xf numFmtId="0" fontId="0" fillId="0" borderId="2" pivotButton="0" quotePrefix="0" xfId="0"/>
    <xf numFmtId="164" fontId="0" fillId="0" borderId="2" pivotButton="0" quotePrefix="0" xfId="1"/>
    <xf numFmtId="17" fontId="0" fillId="3" borderId="2" applyAlignment="1" pivotButton="0" quotePrefix="0" xfId="0">
      <alignment horizontal="center"/>
    </xf>
    <xf numFmtId="165" fontId="0" fillId="3" borderId="2" applyAlignment="1" pivotButton="0" quotePrefix="0" xfId="1">
      <alignment vertical="center"/>
    </xf>
    <xf numFmtId="3" fontId="0" fillId="0" borderId="2" pivotButton="0" quotePrefix="0" xfId="0"/>
    <xf numFmtId="166" fontId="0" fillId="0" borderId="0" applyAlignment="1" pivotButton="0" quotePrefix="0" xfId="0">
      <alignment horizontal="center"/>
    </xf>
    <xf numFmtId="0" fontId="2" fillId="2" borderId="3" applyAlignment="1" pivotButton="0" quotePrefix="0" xfId="0">
      <alignment horizontal="center" vertical="center" wrapText="1"/>
    </xf>
    <xf numFmtId="0" fontId="3" fillId="2" borderId="3" applyAlignment="1" pivotButton="0" quotePrefix="0" xfId="0">
      <alignment horizontal="center" vertical="center" wrapText="1"/>
    </xf>
    <xf numFmtId="17" fontId="4" fillId="0" borderId="0" applyAlignment="1" pivotButton="0" quotePrefix="0" xfId="0">
      <alignment horizontal="center" vertical="center"/>
    </xf>
    <xf numFmtId="14" fontId="5" fillId="0" borderId="0" applyAlignment="1" pivotButton="0" quotePrefix="0" xfId="0">
      <alignment horizontal="center" vertical="center"/>
    </xf>
    <xf numFmtId="14" fontId="8" fillId="0" borderId="0" applyAlignment="1" pivotButton="0" quotePrefix="0" xfId="0">
      <alignment horizontal="center" vertical="center"/>
    </xf>
    <xf numFmtId="167" fontId="0" fillId="0" borderId="0" pivotButton="0" quotePrefix="0" xfId="0"/>
    <xf numFmtId="166" fontId="5" fillId="0" borderId="0" applyAlignment="1" pivotButton="0" quotePrefix="0" xfId="0">
      <alignment horizontal="center" vertical="center"/>
    </xf>
    <xf numFmtId="168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3" fontId="5" fillId="0" borderId="0" applyAlignment="1" pivotButton="0" quotePrefix="0" xfId="0">
      <alignment horizontal="center" vertical="center"/>
    </xf>
    <xf numFmtId="167" fontId="5" fillId="0" borderId="0" applyAlignment="1" pivotButton="0" quotePrefix="0" xfId="0">
      <alignment horizontal="center" vertical="center"/>
    </xf>
    <xf numFmtId="14" fontId="0" fillId="0" borderId="0" pivotButton="0" quotePrefix="0" xfId="0"/>
    <xf numFmtId="168" fontId="5" fillId="0" borderId="0" applyAlignment="1" pivotButton="0" quotePrefix="0" xfId="2">
      <alignment horizontal="center" vertical="center"/>
    </xf>
    <xf numFmtId="0" fontId="0" fillId="0" borderId="0" pivotButton="0" quotePrefix="0" xfId="0"/>
    <xf numFmtId="167" fontId="10" fillId="0" borderId="0" applyAlignment="1" pivotButton="0" quotePrefix="0" xfId="0">
      <alignment horizontal="center" vertical="center"/>
    </xf>
    <xf numFmtId="168" fontId="10" fillId="0" borderId="0" applyAlignment="1" pivotButton="0" quotePrefix="0" xfId="0">
      <alignment horizontal="center" vertical="center"/>
    </xf>
    <xf numFmtId="14" fontId="0" fillId="0" borderId="0" pivotButton="0" quotePrefix="0" xfId="0"/>
    <xf numFmtId="14" fontId="8" fillId="0" borderId="0" applyAlignment="1" pivotButton="0" quotePrefix="0" xfId="0">
      <alignment horizontal="center" vertical="center"/>
    </xf>
    <xf numFmtId="0" fontId="0" fillId="0" borderId="0" pivotButton="0" quotePrefix="0" xfId="0"/>
    <xf numFmtId="167" fontId="5" fillId="0" borderId="0" applyAlignment="1" pivotButton="0" quotePrefix="0" xfId="0">
      <alignment horizontal="center" vertical="center"/>
    </xf>
    <xf numFmtId="168" fontId="5" fillId="0" borderId="0" applyAlignment="1" pivotButton="0" quotePrefix="0" xfId="0">
      <alignment horizontal="center" vertical="center"/>
    </xf>
    <xf numFmtId="167" fontId="0" fillId="0" borderId="0" pivotButton="0" quotePrefix="0" xfId="0"/>
    <xf numFmtId="166" fontId="0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166" fontId="5" fillId="0" borderId="0" applyAlignment="1" pivotButton="0" quotePrefix="0" xfId="0">
      <alignment horizontal="center" vertical="center"/>
    </xf>
    <xf numFmtId="168" fontId="5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/>
    </xf>
    <xf numFmtId="168" fontId="5" fillId="0" borderId="0" applyAlignment="1" pivotButton="0" quotePrefix="0" xfId="2">
      <alignment horizontal="center" vertical="center"/>
    </xf>
    <xf numFmtId="168" fontId="10" fillId="0" borderId="0" applyAlignment="1" pivotButton="0" quotePrefix="0" xfId="0">
      <alignment horizontal="center" vertical="center"/>
    </xf>
    <xf numFmtId="164" fontId="0" fillId="0" borderId="2" pivotButton="0" quotePrefix="0" xfId="1"/>
    <xf numFmtId="165" fontId="0" fillId="3" borderId="2" applyAlignment="1" pivotButton="0" quotePrefix="0" xfId="1">
      <alignment vertical="center"/>
    </xf>
  </cellXfs>
  <cellStyles count="3">
    <cellStyle name="Normal" xfId="0" builtinId="0"/>
    <cellStyle name="Vírgula" xfId="1" builtinId="3"/>
    <cellStyle name="Moeda" xfId="2" builtinId="4"/>
  </cellStyles>
  <dxfs count="29">
    <dxf>
      <fill>
        <patternFill>
          <fgColor indexed="64"/>
          <bgColor auto="1"/>
        </patternFill>
      </fill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67" formatCode="#,##0\ &quot;m³&quot;"/>
      <fill>
        <patternFill>
          <fgColor indexed="64"/>
          <bgColor auto="1"/>
        </patternFill>
      </fill>
      <alignment horizontal="center" vertical="center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</font>
      <fill>
        <patternFill>
          <fgColor indexed="64"/>
          <bgColor auto="1"/>
        </patternFill>
      </fill>
      <alignment horizontal="center" vertical="bottom"/>
    </dxf>
    <dxf>
      <numFmt numFmtId="165" formatCode="&quot;R$&quot;\ #,##0"/>
      <fill>
        <patternFill>
          <fgColor indexed="64"/>
          <bgColor auto="1"/>
        </patternFill>
      </fill>
      <alignment horizontal="center" vertical="bottom"/>
    </dxf>
    <dxf>
      <numFmt numFmtId="165" formatCode="&quot;R$&quot;\ #,##0"/>
      <fill>
        <patternFill>
          <fgColor indexed="64"/>
          <bgColor auto="1"/>
        </patternFill>
      </fill>
      <alignment horizontal="center" vertical="bottom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64" formatCode="&quot;R$&quot;\ #,##0.00"/>
      <fill>
        <patternFill>
          <fgColor indexed="64"/>
          <bgColor auto="1"/>
        </patternFill>
      </fill>
      <alignment horizontal="center" vertical="center"/>
    </dxf>
    <dxf>
      <numFmt numFmtId="165" formatCode="&quot;R$&quot;\ #,##0"/>
      <fill>
        <patternFill>
          <fgColor indexed="64"/>
          <bgColor auto="1"/>
        </patternFill>
      </fill>
      <alignment horizontal="center" vertical="bottom"/>
    </dxf>
    <dxf>
      <numFmt numFmtId="165" formatCode="&quot;R$&quot;\ #,##0"/>
      <fill>
        <patternFill>
          <fgColor indexed="64"/>
          <bgColor auto="1"/>
        </patternFill>
      </fill>
      <alignment horizontal="center" vertical="bottom"/>
    </dxf>
    <dxf>
      <numFmt numFmtId="165" formatCode="&quot;R$&quot;\ #,##0"/>
      <fill>
        <patternFill>
          <fgColor indexed="64"/>
          <bgColor auto="1"/>
        </patternFill>
      </fill>
      <alignment horizontal="center" vertical="bottom"/>
    </dxf>
    <dxf>
      <numFmt numFmtId="167" formatCode="#,##0\ &quot;m³&quot;"/>
      <fill>
        <patternFill>
          <fgColor indexed="64"/>
          <bgColor auto="1"/>
        </patternFill>
      </fill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64" formatCode="&quot;R$&quot;\ #,##0.00"/>
      <fill>
        <patternFill>
          <fgColor indexed="64"/>
          <bgColor auto="1"/>
        </patternFill>
      </fill>
      <alignment horizontal="center" vertical="center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64" formatCode="&quot;R$&quot;\ #,##0.00"/>
      <fill>
        <patternFill>
          <fgColor indexed="64"/>
          <bgColor indexed="65"/>
        </patternFill>
      </fill>
      <alignment horizontal="center" vertical="center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64" formatCode="&quot;R$&quot;\ #,##0.00"/>
      <fill>
        <patternFill>
          <fgColor indexed="64"/>
          <bgColor auto="1"/>
        </patternFill>
      </fill>
      <alignment horizontal="center" vertical="center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64" formatCode="&quot;R$&quot;\ #,##0.00"/>
      <fill>
        <patternFill>
          <fgColor indexed="64"/>
          <bgColor auto="1"/>
        </patternFill>
      </fill>
      <alignment horizontal="center" vertical="center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64" formatCode="&quot;R$&quot;\ #,##0.00"/>
      <fill>
        <patternFill>
          <fgColor indexed="64"/>
          <bgColor auto="1"/>
        </patternFill>
      </fill>
      <alignment horizontal="center" vertical="center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64" formatCode="&quot;R$&quot;\ #,##0.00"/>
      <fill>
        <patternFill>
          <fgColor indexed="64"/>
          <bgColor auto="1"/>
        </patternFill>
      </fill>
      <alignment horizontal="center" vertical="center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67" formatCode="#,##0\ &quot;m³&quot;"/>
      <fill>
        <patternFill>
          <fgColor indexed="64"/>
          <bgColor indexed="65"/>
        </patternFill>
      </fill>
      <alignment horizontal="center" vertical="center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67" formatCode="#,##0\ &quot;m³&quot;"/>
      <fill>
        <patternFill>
          <fgColor indexed="64"/>
          <bgColor auto="1"/>
        </patternFill>
      </fill>
      <alignment horizontal="center" vertical="center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67" formatCode="#,##0\ &quot;m³&quot;"/>
      <fill>
        <patternFill>
          <fgColor indexed="64"/>
          <bgColor auto="1"/>
        </patternFill>
      </fill>
      <alignment horizontal="center" vertical="center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67" formatCode="#,##0\ &quot;m³&quot;"/>
      <fill>
        <patternFill>
          <fgColor indexed="64"/>
          <bgColor auto="1"/>
        </patternFill>
      </fill>
      <alignment horizontal="center" vertical="center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67" formatCode="#,##0\ &quot;m³&quot;"/>
      <fill>
        <patternFill>
          <fgColor indexed="64"/>
          <bgColor auto="1"/>
        </patternFill>
      </fill>
      <alignment horizontal="center" vertical="center"/>
    </dxf>
    <dxf>
      <fill>
        <patternFill>
          <fgColor indexed="64"/>
          <bgColor auto="1"/>
        </patternFill>
      </fill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</font>
      <numFmt numFmtId="19" formatCode="dd/mm/yyyy"/>
      <fill>
        <patternFill>
          <fgColor indexed="64"/>
          <bgColor auto="1"/>
        </patternFill>
      </fill>
      <alignment horizontal="center" vertical="center"/>
    </dxf>
    <dxf>
      <numFmt numFmtId="19" formatCode="dd/mm/yyyy"/>
      <fill>
        <patternFill>
          <fgColor indexed="64"/>
          <bgColor auto="1"/>
        </patternFill>
      </fill>
    </dxf>
    <dxf>
      <font>
        <name val="Calibri"/>
        <family val="2"/>
        <b val="1"/>
        <strike val="0"/>
        <outline val="0"/>
        <shadow val="0"/>
        <condense val="0"/>
        <color rgb="FF000000"/>
        <extend val="0"/>
        <sz val="11"/>
        <vertAlign val="baseline"/>
      </font>
      <numFmt numFmtId="22" formatCode="mmm/yy"/>
      <fill>
        <patternFill>
          <fgColor indexed="64"/>
          <bgColor auto="1"/>
        </patternFill>
      </fill>
      <alignment horizontal="center" vertical="center"/>
    </dxf>
    <dxf>
      <font>
        <name val="Calibri"/>
        <family val="2"/>
        <b val="1"/>
        <strike val="0"/>
        <outline val="0"/>
        <shadow val="0"/>
        <condense val="0"/>
        <color rgb="FF000000"/>
        <extend val="0"/>
        <sz val="11"/>
        <vertAlign val="baseline"/>
      </font>
      <numFmt numFmtId="22" formatCode="mmm/yy"/>
      <fill>
        <patternFill>
          <fgColor indexed="64"/>
          <bgColor auto="1"/>
        </patternFill>
      </fill>
      <alignment horizontal="center" vertical="center"/>
    </dxf>
    <dxf>
      <border outline="0">
        <top style="thin">
          <color indexed="64"/>
        </top>
      </border>
    </dxf>
    <dxf>
      <fill>
        <patternFill>
          <fgColor indexed="64"/>
          <bgColor auto="1"/>
        </patternFill>
      </fill>
    </dxf>
    <dxf>
      <font>
        <name val="Calibri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externalLink" Target="/xl/externalLinks/externalLink1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Autor</author>
  </authors>
  <commentList>
    <comment ref="Q22" authorId="0" shapeId="0">
      <text>
        <t xml:space="preserve">O Hidrômetro (D1) foi trocado. A fatura não foi entregue.
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file:///\\lbb89\Engenh\eng-inst\Gest&#227;o%20de%20Manuten&#231;&#227;o_PCM\Intranet\CONTROLE%20INTERNO%20OFICINAS\Monitoramento%20do%20consumo%20de%20&#225;gua%202015%20-%202016(atualizado)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Entrada Med-Tech-A1"/>
      <sheetName val="Sertep-B1"/>
      <sheetName val="Bombas de vácuo B.Pack's-E 1"/>
      <sheetName val="Plamp-C"/>
      <sheetName val="Ecoflac-D"/>
      <sheetName val="Reuso Castelo Ecoflac"/>
      <sheetName val="Alimentação caldeiras"/>
      <sheetName val="Bombas de vácuo Biológico-E 2"/>
      <sheetName val="Dreno Reuso TQ.1002003-G"/>
      <sheetName val="Condensado UC's TQ.1002003-H"/>
      <sheetName val="Extrusão-F"/>
      <sheetName val="Frigel-I"/>
      <sheetName val="Loop Laboratório-J"/>
      <sheetName val="Fluxograma de Água LBB"/>
      <sheetName val="Evolução Diária do Consumo"/>
      <sheetName val="Evolução Diária Áreas Crit."/>
      <sheetName val="CRÍTICOS"/>
      <sheetName val="KPI_Áreas Críticas"/>
      <sheetName val="GRÁFICO B.PACKs"/>
      <sheetName val="Análise"/>
      <sheetName val="GRÁFICO 2018"/>
      <sheetName val="ÁREAS CRÍTICAS 2018"/>
      <sheetName val="2017 Vs 2018"/>
      <sheetName val="BI"/>
      <sheetName val="FIRJAN"/>
      <sheetName val="GRÁFICO - KPI"/>
      <sheetName val="TOTALIZADORES"/>
      <sheetName val="GRÁFICOS - ACOMPANHAMENTO 01"/>
      <sheetName val="Plan1"/>
      <sheetName val="Entrada Compras-A1"/>
      <sheetName val="Entrada Med Tech-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5">
          <cell r="I5">
            <v>49.8</v>
          </cell>
        </row>
        <row r="6">
          <cell r="I6">
            <v>72.7</v>
          </cell>
        </row>
        <row r="7">
          <cell r="I7">
            <v>108.99999999999999</v>
          </cell>
        </row>
        <row r="8">
          <cell r="I8">
            <v>78.800000000000011</v>
          </cell>
        </row>
        <row r="9">
          <cell r="I9">
            <v>79.100000000000023</v>
          </cell>
        </row>
        <row r="10">
          <cell r="I10">
            <v>66.5</v>
          </cell>
        </row>
        <row r="11">
          <cell r="I11">
            <v>83.399999999999977</v>
          </cell>
        </row>
        <row r="12">
          <cell r="I12">
            <v>115.70000000000005</v>
          </cell>
        </row>
        <row r="13">
          <cell r="I13">
            <v>82.099999999999909</v>
          </cell>
        </row>
        <row r="14">
          <cell r="I14">
            <v>91.200000000000045</v>
          </cell>
        </row>
        <row r="15">
          <cell r="I15">
            <v>65</v>
          </cell>
        </row>
        <row r="16">
          <cell r="I16">
            <v>83</v>
          </cell>
        </row>
        <row r="17">
          <cell r="I17">
            <v>87.099999999999909</v>
          </cell>
        </row>
        <row r="18">
          <cell r="I18">
            <v>71.400000000000091</v>
          </cell>
        </row>
        <row r="19">
          <cell r="I19">
            <v>107.90000000000009</v>
          </cell>
        </row>
        <row r="20">
          <cell r="I20">
            <v>93.299999999999955</v>
          </cell>
        </row>
        <row r="21">
          <cell r="I21">
            <v>117.70000000000005</v>
          </cell>
        </row>
        <row r="22">
          <cell r="I22">
            <v>8.1999999999998181</v>
          </cell>
        </row>
        <row r="23">
          <cell r="I23">
            <v>8.8000000000001819</v>
          </cell>
        </row>
        <row r="24">
          <cell r="I24">
            <v>22.199999999999818</v>
          </cell>
        </row>
        <row r="25">
          <cell r="I25">
            <v>0</v>
          </cell>
        </row>
        <row r="26">
          <cell r="I26">
            <v>0</v>
          </cell>
        </row>
        <row r="27">
          <cell r="I27">
            <v>13.700000000000045</v>
          </cell>
        </row>
        <row r="28">
          <cell r="I28">
            <v>49.900000000000091</v>
          </cell>
        </row>
        <row r="29">
          <cell r="I29">
            <v>59.5</v>
          </cell>
        </row>
        <row r="30">
          <cell r="I30">
            <v>55.700000000000045</v>
          </cell>
        </row>
        <row r="31">
          <cell r="I31">
            <v>72</v>
          </cell>
        </row>
        <row r="32">
          <cell r="I32">
            <v>99</v>
          </cell>
        </row>
        <row r="33">
          <cell r="I33">
            <v>129.69999999999982</v>
          </cell>
        </row>
        <row r="34">
          <cell r="I34">
            <v>131.5</v>
          </cell>
        </row>
        <row r="35">
          <cell r="I35">
            <v>75.099999999999909</v>
          </cell>
        </row>
        <row r="36">
          <cell r="I36">
            <v>103.80000000000018</v>
          </cell>
        </row>
        <row r="37">
          <cell r="I37">
            <v>110.80000000000018</v>
          </cell>
        </row>
        <row r="38">
          <cell r="I38">
            <v>107.29999999999973</v>
          </cell>
        </row>
        <row r="39">
          <cell r="I39">
            <v>134.09999999999991</v>
          </cell>
        </row>
        <row r="40">
          <cell r="I40">
            <v>75.5</v>
          </cell>
        </row>
        <row r="41">
          <cell r="I41">
            <v>90.400000000000091</v>
          </cell>
        </row>
        <row r="42">
          <cell r="I42">
            <v>124.5</v>
          </cell>
        </row>
        <row r="43">
          <cell r="I43">
            <v>131.5</v>
          </cell>
        </row>
        <row r="44">
          <cell r="I44">
            <v>104.59999999999991</v>
          </cell>
        </row>
        <row r="45">
          <cell r="I45">
            <v>114.20000000000027</v>
          </cell>
        </row>
        <row r="46">
          <cell r="I46">
            <v>129.19999999999982</v>
          </cell>
        </row>
        <row r="47">
          <cell r="I47">
            <v>76.5</v>
          </cell>
        </row>
        <row r="48">
          <cell r="I48">
            <v>114</v>
          </cell>
        </row>
        <row r="49">
          <cell r="I49">
            <v>112.5</v>
          </cell>
        </row>
        <row r="50">
          <cell r="I50">
            <v>106.09999999999991</v>
          </cell>
        </row>
        <row r="51">
          <cell r="I51">
            <v>77.800000000000182</v>
          </cell>
        </row>
        <row r="52">
          <cell r="I52">
            <v>112</v>
          </cell>
        </row>
        <row r="53">
          <cell r="I53">
            <v>93.699999999999818</v>
          </cell>
        </row>
        <row r="54">
          <cell r="I54">
            <v>9.8000000000001819</v>
          </cell>
        </row>
        <row r="55">
          <cell r="I55">
            <v>13</v>
          </cell>
        </row>
        <row r="56">
          <cell r="I56">
            <v>6</v>
          </cell>
        </row>
        <row r="57">
          <cell r="I57">
            <v>0</v>
          </cell>
        </row>
        <row r="58">
          <cell r="I58">
            <v>24.600000000000364</v>
          </cell>
        </row>
        <row r="59">
          <cell r="I59">
            <v>33.299999999999272</v>
          </cell>
        </row>
        <row r="60">
          <cell r="I60">
            <v>12.5</v>
          </cell>
        </row>
        <row r="61">
          <cell r="I61">
            <v>56.5</v>
          </cell>
        </row>
        <row r="62">
          <cell r="I62">
            <v>37.200000000000728</v>
          </cell>
        </row>
        <row r="63">
          <cell r="I63">
            <v>19.299999999999272</v>
          </cell>
        </row>
        <row r="64">
          <cell r="I64">
            <v>41.5</v>
          </cell>
        </row>
        <row r="65">
          <cell r="I65">
            <v>72.5</v>
          </cell>
        </row>
        <row r="66">
          <cell r="I66">
            <v>62.400000000000546</v>
          </cell>
        </row>
        <row r="67">
          <cell r="I67">
            <v>54.899999999999636</v>
          </cell>
        </row>
        <row r="68">
          <cell r="I68">
            <v>55.199999999999818</v>
          </cell>
        </row>
        <row r="69">
          <cell r="I69">
            <v>43.100000000000364</v>
          </cell>
        </row>
        <row r="70">
          <cell r="I70">
            <v>23.600000000000364</v>
          </cell>
        </row>
        <row r="71">
          <cell r="I71">
            <v>49.099999999999454</v>
          </cell>
        </row>
        <row r="72">
          <cell r="I72">
            <v>64.699999999999818</v>
          </cell>
        </row>
        <row r="73">
          <cell r="I73">
            <v>98</v>
          </cell>
        </row>
        <row r="74">
          <cell r="I74">
            <v>83.600000000000364</v>
          </cell>
        </row>
        <row r="75">
          <cell r="I75">
            <v>52.600000000000364</v>
          </cell>
        </row>
        <row r="76">
          <cell r="I76">
            <v>60</v>
          </cell>
        </row>
        <row r="77">
          <cell r="I77">
            <v>108.79999999999927</v>
          </cell>
        </row>
        <row r="78">
          <cell r="I78">
            <v>81.900000000000546</v>
          </cell>
        </row>
        <row r="79">
          <cell r="I79">
            <v>68.599999999999454</v>
          </cell>
        </row>
        <row r="80">
          <cell r="I80">
            <v>78.900000000000546</v>
          </cell>
        </row>
        <row r="81">
          <cell r="I81">
            <v>133.59999999999945</v>
          </cell>
        </row>
        <row r="82">
          <cell r="I82">
            <v>104.70000000000073</v>
          </cell>
        </row>
        <row r="83">
          <cell r="I83">
            <v>63.899999999999636</v>
          </cell>
        </row>
        <row r="84">
          <cell r="I84">
            <v>50.899999999999636</v>
          </cell>
        </row>
        <row r="85">
          <cell r="I85">
            <v>117</v>
          </cell>
        </row>
        <row r="86">
          <cell r="I86">
            <v>115.60000000000036</v>
          </cell>
        </row>
        <row r="87">
          <cell r="I87">
            <v>75.199999999999818</v>
          </cell>
        </row>
        <row r="88">
          <cell r="I88">
            <v>102.90000000000055</v>
          </cell>
        </row>
        <row r="89">
          <cell r="I89">
            <v>129.29999999999927</v>
          </cell>
        </row>
        <row r="90">
          <cell r="I90">
            <v>127.30000000000018</v>
          </cell>
        </row>
        <row r="91">
          <cell r="I91">
            <v>106.69999999999982</v>
          </cell>
        </row>
        <row r="92">
          <cell r="I92">
            <v>81.300000000000182</v>
          </cell>
        </row>
        <row r="93">
          <cell r="I93">
            <v>32.800000000000182</v>
          </cell>
        </row>
        <row r="94">
          <cell r="I94">
            <v>40.800000000000182</v>
          </cell>
        </row>
        <row r="95">
          <cell r="I95">
            <v>85.899999999999636</v>
          </cell>
        </row>
        <row r="96">
          <cell r="I96">
            <v>83.699999999999818</v>
          </cell>
        </row>
        <row r="97">
          <cell r="I97">
            <v>134.10000000000036</v>
          </cell>
        </row>
        <row r="98">
          <cell r="I98">
            <v>108.80000000000018</v>
          </cell>
        </row>
        <row r="99">
          <cell r="I99">
            <v>66.300000000000182</v>
          </cell>
        </row>
        <row r="100">
          <cell r="I100">
            <v>62</v>
          </cell>
        </row>
        <row r="101">
          <cell r="I101">
            <v>148.5</v>
          </cell>
        </row>
        <row r="102">
          <cell r="I102">
            <v>58</v>
          </cell>
        </row>
        <row r="103">
          <cell r="I103">
            <v>83.699999999999818</v>
          </cell>
        </row>
        <row r="104">
          <cell r="I104">
            <v>71.800000000000182</v>
          </cell>
        </row>
        <row r="105">
          <cell r="I105">
            <v>115.19999999999982</v>
          </cell>
        </row>
        <row r="106">
          <cell r="I106">
            <v>127.39999999999964</v>
          </cell>
        </row>
        <row r="107">
          <cell r="I107">
            <v>62.199999999999818</v>
          </cell>
        </row>
        <row r="108">
          <cell r="I108">
            <v>49.5</v>
          </cell>
        </row>
        <row r="109">
          <cell r="I109">
            <v>86</v>
          </cell>
        </row>
        <row r="110">
          <cell r="I110">
            <v>136.90000000000055</v>
          </cell>
        </row>
        <row r="111">
          <cell r="I111">
            <v>83.900000000000546</v>
          </cell>
        </row>
        <row r="112">
          <cell r="I112">
            <v>66.799999999999272</v>
          </cell>
        </row>
        <row r="113">
          <cell r="I113">
            <v>119.10000000000036</v>
          </cell>
        </row>
        <row r="114">
          <cell r="I114">
            <v>111.89999999999964</v>
          </cell>
        </row>
        <row r="115">
          <cell r="I115">
            <v>71</v>
          </cell>
        </row>
        <row r="116">
          <cell r="I116">
            <v>69.799999999999272</v>
          </cell>
        </row>
        <row r="117">
          <cell r="I117">
            <v>134</v>
          </cell>
        </row>
        <row r="118">
          <cell r="I118">
            <v>124.10000000000036</v>
          </cell>
        </row>
        <row r="119">
          <cell r="I119">
            <v>52</v>
          </cell>
        </row>
        <row r="120">
          <cell r="I120">
            <v>95.899999999999636</v>
          </cell>
        </row>
        <row r="121">
          <cell r="I121">
            <v>114.80000000000109</v>
          </cell>
        </row>
        <row r="122">
          <cell r="I122">
            <v>118.69999999999891</v>
          </cell>
        </row>
        <row r="123">
          <cell r="I123">
            <v>78.400000000001455</v>
          </cell>
        </row>
        <row r="124">
          <cell r="I124">
            <v>47.099999999998545</v>
          </cell>
        </row>
        <row r="125">
          <cell r="I125">
            <v>107.10000000000036</v>
          </cell>
        </row>
        <row r="126">
          <cell r="I126">
            <v>126.10000000000036</v>
          </cell>
        </row>
        <row r="127">
          <cell r="I127">
            <v>48.100000000000364</v>
          </cell>
        </row>
        <row r="128">
          <cell r="I128">
            <v>141</v>
          </cell>
        </row>
        <row r="129">
          <cell r="I129">
            <v>111.89999999999964</v>
          </cell>
        </row>
        <row r="130">
          <cell r="I130">
            <v>70.100000000000364</v>
          </cell>
        </row>
        <row r="131">
          <cell r="I131">
            <v>93.5</v>
          </cell>
        </row>
        <row r="132">
          <cell r="I132">
            <v>106.60000000000036</v>
          </cell>
        </row>
        <row r="133">
          <cell r="I133">
            <v>151.29999999999927</v>
          </cell>
        </row>
        <row r="134">
          <cell r="I134">
            <v>78.899999999999636</v>
          </cell>
        </row>
        <row r="135">
          <cell r="I135">
            <v>117.30000000000109</v>
          </cell>
        </row>
        <row r="136">
          <cell r="I136">
            <v>83.199999999998909</v>
          </cell>
        </row>
        <row r="137">
          <cell r="I137">
            <v>103.80000000000109</v>
          </cell>
        </row>
        <row r="138">
          <cell r="I138">
            <v>83.099999999998545</v>
          </cell>
        </row>
        <row r="139">
          <cell r="I139">
            <v>172.20000000000073</v>
          </cell>
        </row>
        <row r="140">
          <cell r="I140">
            <v>103.29999999999927</v>
          </cell>
        </row>
        <row r="141">
          <cell r="I141">
            <v>110.10000000000036</v>
          </cell>
        </row>
        <row r="142">
          <cell r="I142">
            <v>87.800000000001091</v>
          </cell>
        </row>
        <row r="143">
          <cell r="I143">
            <v>72.299999999999272</v>
          </cell>
        </row>
        <row r="144">
          <cell r="I144">
            <v>140.29999999999927</v>
          </cell>
        </row>
        <row r="145">
          <cell r="I145">
            <v>112.40000000000146</v>
          </cell>
        </row>
        <row r="146">
          <cell r="I146">
            <v>83.799999999999272</v>
          </cell>
        </row>
        <row r="147">
          <cell r="I147">
            <v>141</v>
          </cell>
        </row>
        <row r="148">
          <cell r="I148">
            <v>160.39999999999964</v>
          </cell>
        </row>
        <row r="149">
          <cell r="I149">
            <v>127.20000000000073</v>
          </cell>
        </row>
        <row r="150">
          <cell r="I150">
            <v>186.69999999999891</v>
          </cell>
        </row>
        <row r="151">
          <cell r="I151">
            <v>145.5</v>
          </cell>
        </row>
        <row r="152">
          <cell r="I152">
            <v>180.5</v>
          </cell>
        </row>
        <row r="153">
          <cell r="I153">
            <v>191.60000000000036</v>
          </cell>
        </row>
        <row r="154">
          <cell r="I154">
            <v>205.80000000000109</v>
          </cell>
        </row>
        <row r="155">
          <cell r="I155">
            <v>200</v>
          </cell>
        </row>
        <row r="156">
          <cell r="I156">
            <v>90</v>
          </cell>
        </row>
        <row r="157">
          <cell r="I157">
            <v>97.899999999999636</v>
          </cell>
        </row>
        <row r="158">
          <cell r="I158">
            <v>131.10000000000036</v>
          </cell>
        </row>
        <row r="159">
          <cell r="I159">
            <v>121</v>
          </cell>
        </row>
        <row r="160">
          <cell r="I160">
            <v>94</v>
          </cell>
        </row>
        <row r="161">
          <cell r="I161">
            <v>128.89999999999964</v>
          </cell>
        </row>
        <row r="162">
          <cell r="I162">
            <v>144.10000000000036</v>
          </cell>
        </row>
        <row r="163">
          <cell r="I163">
            <v>117.69999999999891</v>
          </cell>
        </row>
        <row r="164">
          <cell r="I164">
            <v>133.5</v>
          </cell>
        </row>
        <row r="165">
          <cell r="I165">
            <v>99.800000000001091</v>
          </cell>
        </row>
        <row r="166">
          <cell r="I166">
            <v>144</v>
          </cell>
        </row>
        <row r="167">
          <cell r="I167">
            <v>105.19999999999891</v>
          </cell>
        </row>
        <row r="168">
          <cell r="I168">
            <v>80.200000000000728</v>
          </cell>
        </row>
        <row r="169">
          <cell r="I169">
            <v>140.39999999999964</v>
          </cell>
        </row>
        <row r="170">
          <cell r="I170">
            <v>134.39999999999964</v>
          </cell>
        </row>
        <row r="171">
          <cell r="I171">
            <v>97.899999999999636</v>
          </cell>
        </row>
        <row r="172">
          <cell r="I172">
            <v>59.900000000001455</v>
          </cell>
        </row>
        <row r="173">
          <cell r="I173">
            <v>125.19999999999891</v>
          </cell>
        </row>
        <row r="174">
          <cell r="I174">
            <v>90</v>
          </cell>
        </row>
        <row r="175">
          <cell r="I175">
            <v>91.800000000001091</v>
          </cell>
        </row>
        <row r="176">
          <cell r="I176">
            <v>80.399999999999636</v>
          </cell>
        </row>
        <row r="177">
          <cell r="I177">
            <v>126.10000000000036</v>
          </cell>
        </row>
        <row r="178">
          <cell r="I178">
            <v>132.5</v>
          </cell>
        </row>
        <row r="179">
          <cell r="I179">
            <v>109.39999999999964</v>
          </cell>
        </row>
        <row r="180">
          <cell r="I180">
            <v>111.19999999999891</v>
          </cell>
        </row>
        <row r="181">
          <cell r="I181">
            <v>146.20000000000073</v>
          </cell>
        </row>
        <row r="182">
          <cell r="I182">
            <v>157.20000000000073</v>
          </cell>
        </row>
        <row r="183">
          <cell r="I183">
            <v>130</v>
          </cell>
        </row>
        <row r="184">
          <cell r="I184">
            <v>128.39999999999782</v>
          </cell>
        </row>
        <row r="185">
          <cell r="I185">
            <v>70.5</v>
          </cell>
        </row>
        <row r="186">
          <cell r="I186">
            <v>53.80000000000291</v>
          </cell>
        </row>
        <row r="187">
          <cell r="I187">
            <v>50</v>
          </cell>
        </row>
        <row r="188">
          <cell r="I188">
            <v>90.099999999998545</v>
          </cell>
        </row>
        <row r="189">
          <cell r="I189">
            <v>12.5</v>
          </cell>
        </row>
        <row r="190">
          <cell r="I190">
            <v>94.900000000001455</v>
          </cell>
        </row>
        <row r="191">
          <cell r="I191">
            <v>78.299999999999272</v>
          </cell>
        </row>
        <row r="192">
          <cell r="I192">
            <v>141.79999999999927</v>
          </cell>
        </row>
        <row r="193">
          <cell r="I193">
            <v>117.90000000000146</v>
          </cell>
        </row>
        <row r="194">
          <cell r="I194">
            <v>143</v>
          </cell>
        </row>
        <row r="195">
          <cell r="I195">
            <v>29.5</v>
          </cell>
        </row>
        <row r="196">
          <cell r="I196">
            <v>104</v>
          </cell>
        </row>
        <row r="197">
          <cell r="I197">
            <v>76.399999999997817</v>
          </cell>
        </row>
        <row r="198">
          <cell r="I198">
            <v>136.29999999999927</v>
          </cell>
        </row>
        <row r="199">
          <cell r="I199">
            <v>125.40000000000146</v>
          </cell>
        </row>
        <row r="200">
          <cell r="I200">
            <v>96.299999999999272</v>
          </cell>
        </row>
        <row r="201">
          <cell r="I201">
            <v>98.900000000001455</v>
          </cell>
        </row>
        <row r="202">
          <cell r="I202">
            <v>124.79999999999927</v>
          </cell>
        </row>
        <row r="203">
          <cell r="I203">
            <v>117.20000000000073</v>
          </cell>
        </row>
        <row r="204">
          <cell r="I204">
            <v>116.5</v>
          </cell>
        </row>
        <row r="205">
          <cell r="I205">
            <v>84.200000000000728</v>
          </cell>
        </row>
        <row r="206">
          <cell r="I206">
            <v>82</v>
          </cell>
        </row>
        <row r="207">
          <cell r="I207">
            <v>113.59999999999854</v>
          </cell>
        </row>
        <row r="208">
          <cell r="I208">
            <v>92.200000000000728</v>
          </cell>
        </row>
        <row r="209">
          <cell r="I209">
            <v>153.59999999999854</v>
          </cell>
        </row>
        <row r="210">
          <cell r="I210">
            <v>90.600000000002183</v>
          </cell>
        </row>
        <row r="211">
          <cell r="I211">
            <v>67.299999999999272</v>
          </cell>
        </row>
        <row r="212">
          <cell r="I212">
            <v>125</v>
          </cell>
        </row>
        <row r="213">
          <cell r="I213">
            <v>64.200000000000728</v>
          </cell>
        </row>
        <row r="214">
          <cell r="I214">
            <v>50.799999999999272</v>
          </cell>
        </row>
        <row r="215">
          <cell r="I215">
            <v>90.799999999999272</v>
          </cell>
        </row>
        <row r="216">
          <cell r="I216">
            <v>55.200000000000728</v>
          </cell>
        </row>
        <row r="217">
          <cell r="I217">
            <v>101.70000000000073</v>
          </cell>
        </row>
        <row r="218">
          <cell r="I218">
            <v>132.19999999999709</v>
          </cell>
        </row>
        <row r="219">
          <cell r="I219">
            <v>80.100000000002183</v>
          </cell>
        </row>
        <row r="220">
          <cell r="I220">
            <v>111.89999999999782</v>
          </cell>
        </row>
        <row r="221">
          <cell r="I221">
            <v>126.10000000000218</v>
          </cell>
        </row>
        <row r="222">
          <cell r="I222">
            <v>81</v>
          </cell>
        </row>
        <row r="223">
          <cell r="I223">
            <v>130.89999999999782</v>
          </cell>
        </row>
        <row r="224">
          <cell r="I224">
            <v>112.30000000000291</v>
          </cell>
        </row>
        <row r="225">
          <cell r="I225">
            <v>98.69999999999709</v>
          </cell>
        </row>
        <row r="226">
          <cell r="I226">
            <v>85.100000000002183</v>
          </cell>
        </row>
        <row r="227">
          <cell r="I227">
            <v>117.39999999999782</v>
          </cell>
        </row>
        <row r="228">
          <cell r="I228">
            <v>106.40000000000146</v>
          </cell>
        </row>
        <row r="229">
          <cell r="I229">
            <v>104.40000000000146</v>
          </cell>
        </row>
        <row r="230">
          <cell r="I230">
            <v>78.599999999998545</v>
          </cell>
        </row>
        <row r="231">
          <cell r="I231">
            <v>140.40000000000146</v>
          </cell>
        </row>
        <row r="232">
          <cell r="I232">
            <v>123.39999999999782</v>
          </cell>
        </row>
        <row r="233">
          <cell r="I233">
            <v>71.799999999999272</v>
          </cell>
        </row>
        <row r="234">
          <cell r="I234">
            <v>61.600000000002183</v>
          </cell>
        </row>
        <row r="235">
          <cell r="I235">
            <v>90.899999999997817</v>
          </cell>
        </row>
        <row r="236">
          <cell r="I236">
            <v>82.80000000000291</v>
          </cell>
        </row>
        <row r="237">
          <cell r="I237">
            <v>115.69999999999709</v>
          </cell>
        </row>
        <row r="238">
          <cell r="I238">
            <v>96.400000000001455</v>
          </cell>
        </row>
        <row r="239">
          <cell r="I239">
            <v>98.299999999999272</v>
          </cell>
        </row>
        <row r="240">
          <cell r="I240">
            <v>103.90000000000146</v>
          </cell>
        </row>
        <row r="241">
          <cell r="I241">
            <v>17.399999999997817</v>
          </cell>
        </row>
        <row r="242">
          <cell r="I242">
            <v>0</v>
          </cell>
        </row>
        <row r="243">
          <cell r="I243">
            <v>84.400000000001455</v>
          </cell>
        </row>
        <row r="244">
          <cell r="I244">
            <v>89.5</v>
          </cell>
        </row>
        <row r="245">
          <cell r="I245">
            <v>141.79999999999927</v>
          </cell>
        </row>
        <row r="246">
          <cell r="I246">
            <v>120</v>
          </cell>
        </row>
        <row r="247">
          <cell r="I247">
            <v>57</v>
          </cell>
        </row>
        <row r="248">
          <cell r="I248">
            <v>101.10000000000218</v>
          </cell>
        </row>
        <row r="249">
          <cell r="I249">
            <v>0</v>
          </cell>
        </row>
        <row r="250">
          <cell r="I250">
            <v>0</v>
          </cell>
        </row>
        <row r="251">
          <cell r="I251">
            <v>0</v>
          </cell>
        </row>
        <row r="252">
          <cell r="I252">
            <v>79.299999999999272</v>
          </cell>
        </row>
        <row r="253">
          <cell r="I253">
            <v>102.70000000000073</v>
          </cell>
        </row>
        <row r="254">
          <cell r="I254">
            <v>124</v>
          </cell>
        </row>
        <row r="255">
          <cell r="I255">
            <v>83.599999999998545</v>
          </cell>
        </row>
        <row r="256">
          <cell r="I256">
            <v>107.29999999999927</v>
          </cell>
        </row>
        <row r="257">
          <cell r="I257">
            <v>94.5</v>
          </cell>
        </row>
        <row r="258">
          <cell r="I258">
            <v>127.40000000000146</v>
          </cell>
        </row>
        <row r="259">
          <cell r="I259">
            <v>141.59999999999854</v>
          </cell>
        </row>
        <row r="260">
          <cell r="I260">
            <v>112.10000000000218</v>
          </cell>
        </row>
        <row r="261">
          <cell r="I261">
            <v>150.79999999999927</v>
          </cell>
        </row>
        <row r="262">
          <cell r="I262">
            <v>100.20000000000073</v>
          </cell>
        </row>
        <row r="263">
          <cell r="I263">
            <v>111.89999999999782</v>
          </cell>
        </row>
        <row r="264">
          <cell r="I264">
            <v>135.10000000000218</v>
          </cell>
        </row>
        <row r="265">
          <cell r="I265">
            <v>139</v>
          </cell>
        </row>
        <row r="266">
          <cell r="I266">
            <v>130.69999999999709</v>
          </cell>
        </row>
        <row r="267">
          <cell r="I267">
            <v>94.600000000002183</v>
          </cell>
        </row>
        <row r="268">
          <cell r="I268">
            <v>95.799999999999272</v>
          </cell>
        </row>
        <row r="269">
          <cell r="I269">
            <v>114.59999999999854</v>
          </cell>
        </row>
        <row r="270">
          <cell r="I270">
            <v>54.30000000000291</v>
          </cell>
        </row>
        <row r="271">
          <cell r="I271">
            <v>21.600000000002183</v>
          </cell>
        </row>
        <row r="272">
          <cell r="I272">
            <v>0</v>
          </cell>
        </row>
        <row r="273">
          <cell r="I273">
            <v>36.900000000001455</v>
          </cell>
        </row>
        <row r="274">
          <cell r="I274">
            <v>155.79999999999927</v>
          </cell>
        </row>
        <row r="275">
          <cell r="I275">
            <v>136.09999999999854</v>
          </cell>
        </row>
        <row r="276">
          <cell r="I276">
            <v>107.60000000000218</v>
          </cell>
        </row>
        <row r="277">
          <cell r="I277">
            <v>28.69999999999709</v>
          </cell>
        </row>
        <row r="278">
          <cell r="I278">
            <v>140.10000000000218</v>
          </cell>
        </row>
        <row r="279">
          <cell r="I279">
            <v>61.399999999997817</v>
          </cell>
        </row>
        <row r="280">
          <cell r="I280">
            <v>81.5</v>
          </cell>
        </row>
        <row r="281">
          <cell r="I281">
            <v>29.700000000000728</v>
          </cell>
        </row>
        <row r="282">
          <cell r="I282">
            <v>117.90000000000146</v>
          </cell>
        </row>
        <row r="283">
          <cell r="I283">
            <v>22</v>
          </cell>
        </row>
        <row r="284">
          <cell r="I284">
            <v>51.399999999997817</v>
          </cell>
        </row>
        <row r="285">
          <cell r="I285">
            <v>0</v>
          </cell>
        </row>
        <row r="286">
          <cell r="I286">
            <v>70.5</v>
          </cell>
        </row>
        <row r="287">
          <cell r="I287">
            <v>103.10000000000218</v>
          </cell>
        </row>
        <row r="288">
          <cell r="I288">
            <v>117.70000000000073</v>
          </cell>
        </row>
        <row r="289">
          <cell r="I289">
            <v>0</v>
          </cell>
        </row>
        <row r="290">
          <cell r="I290">
            <v>88.099999999998545</v>
          </cell>
        </row>
        <row r="291">
          <cell r="I291">
            <v>110.79999999999927</v>
          </cell>
        </row>
        <row r="292">
          <cell r="I292">
            <v>84.299999999999272</v>
          </cell>
        </row>
        <row r="293">
          <cell r="I293">
            <v>95.900000000001455</v>
          </cell>
        </row>
        <row r="294">
          <cell r="I294">
            <v>91.599999999998545</v>
          </cell>
        </row>
        <row r="295">
          <cell r="I295">
            <v>129.60000000000218</v>
          </cell>
        </row>
        <row r="296">
          <cell r="I296">
            <v>76.700000000000728</v>
          </cell>
        </row>
        <row r="297">
          <cell r="I297">
            <v>91.5</v>
          </cell>
        </row>
        <row r="298">
          <cell r="I298">
            <v>106.39999999999782</v>
          </cell>
        </row>
        <row r="299">
          <cell r="I299">
            <v>134.10000000000218</v>
          </cell>
        </row>
        <row r="300">
          <cell r="I300">
            <v>114.89999999999782</v>
          </cell>
        </row>
        <row r="301">
          <cell r="I301">
            <v>142.10000000000218</v>
          </cell>
        </row>
        <row r="302">
          <cell r="I302">
            <v>121.89999999999782</v>
          </cell>
        </row>
        <row r="303">
          <cell r="I303">
            <v>122.10000000000218</v>
          </cell>
        </row>
        <row r="304">
          <cell r="I304">
            <v>118.69999999999709</v>
          </cell>
        </row>
        <row r="305">
          <cell r="I305">
            <v>79.400000000001455</v>
          </cell>
        </row>
        <row r="306">
          <cell r="I306">
            <v>122</v>
          </cell>
        </row>
        <row r="307">
          <cell r="I307">
            <v>110.40000000000146</v>
          </cell>
        </row>
        <row r="308">
          <cell r="I308">
            <v>108</v>
          </cell>
        </row>
        <row r="309">
          <cell r="I309">
            <v>110.19999999999709</v>
          </cell>
        </row>
        <row r="310">
          <cell r="I310">
            <v>107.30000000000291</v>
          </cell>
        </row>
        <row r="311">
          <cell r="I311">
            <v>104.59999999999854</v>
          </cell>
        </row>
        <row r="312">
          <cell r="I312">
            <v>103.40000000000146</v>
          </cell>
        </row>
        <row r="313">
          <cell r="I313">
            <v>102.29999999999927</v>
          </cell>
        </row>
        <row r="314">
          <cell r="I314">
            <v>94</v>
          </cell>
        </row>
        <row r="315">
          <cell r="I315">
            <v>93.700000000000728</v>
          </cell>
        </row>
        <row r="316">
          <cell r="I316">
            <v>105.69999999999709</v>
          </cell>
        </row>
        <row r="317">
          <cell r="I317">
            <v>107.5</v>
          </cell>
        </row>
        <row r="318">
          <cell r="I318">
            <v>61.200000000000728</v>
          </cell>
        </row>
        <row r="319">
          <cell r="I319">
            <v>63.100000000002183</v>
          </cell>
        </row>
        <row r="320">
          <cell r="I320">
            <v>128.69999999999709</v>
          </cell>
        </row>
        <row r="321">
          <cell r="I321">
            <v>128.80000000000291</v>
          </cell>
        </row>
        <row r="322">
          <cell r="I322">
            <v>79.899999999997817</v>
          </cell>
        </row>
        <row r="323">
          <cell r="I323">
            <v>120.29999999999927</v>
          </cell>
        </row>
        <row r="324">
          <cell r="I324">
            <v>53.400000000001455</v>
          </cell>
        </row>
        <row r="325">
          <cell r="I325">
            <v>100.09999999999854</v>
          </cell>
        </row>
        <row r="326">
          <cell r="I326">
            <v>77.600000000002183</v>
          </cell>
        </row>
        <row r="327">
          <cell r="I327">
            <v>125.70000000000073</v>
          </cell>
        </row>
        <row r="328">
          <cell r="I328">
            <v>88.19999999999709</v>
          </cell>
        </row>
        <row r="329">
          <cell r="I329">
            <v>150.30000000000291</v>
          </cell>
        </row>
        <row r="330">
          <cell r="I330">
            <v>97.399999999997817</v>
          </cell>
        </row>
        <row r="331">
          <cell r="I331">
            <v>89.700000000000728</v>
          </cell>
        </row>
        <row r="332">
          <cell r="I332">
            <v>119.79999999999927</v>
          </cell>
        </row>
        <row r="333">
          <cell r="I333">
            <v>136.20000000000073</v>
          </cell>
        </row>
        <row r="334">
          <cell r="I334">
            <v>87.200000000000728</v>
          </cell>
        </row>
        <row r="335">
          <cell r="I335">
            <v>142.89999999999782</v>
          </cell>
        </row>
        <row r="367">
          <cell r="I367">
            <v>121.30000000000291</v>
          </cell>
        </row>
        <row r="368">
          <cell r="I368">
            <v>123.19999999999709</v>
          </cell>
        </row>
        <row r="369">
          <cell r="I369">
            <v>116.59999999999854</v>
          </cell>
        </row>
        <row r="370">
          <cell r="I370">
            <v>152.30000000000291</v>
          </cell>
        </row>
        <row r="371">
          <cell r="I371">
            <v>157.19999999999709</v>
          </cell>
        </row>
        <row r="372">
          <cell r="I372">
            <v>117.30000000000291</v>
          </cell>
        </row>
        <row r="373">
          <cell r="I373">
            <v>146.59999999999854</v>
          </cell>
        </row>
        <row r="374">
          <cell r="I374">
            <v>154.59999999999854</v>
          </cell>
        </row>
        <row r="375">
          <cell r="I375">
            <v>120.5</v>
          </cell>
        </row>
        <row r="376">
          <cell r="I376">
            <v>80.700000000004366</v>
          </cell>
        </row>
        <row r="377">
          <cell r="I377">
            <v>124</v>
          </cell>
        </row>
        <row r="378">
          <cell r="I378">
            <v>131.79999999999563</v>
          </cell>
        </row>
        <row r="379">
          <cell r="I379">
            <v>126.90000000000146</v>
          </cell>
        </row>
        <row r="380">
          <cell r="I380">
            <v>160.20000000000437</v>
          </cell>
        </row>
        <row r="381">
          <cell r="I381">
            <v>143.19999999999709</v>
          </cell>
        </row>
        <row r="382">
          <cell r="I382">
            <v>158.19999999999709</v>
          </cell>
        </row>
        <row r="383">
          <cell r="I383">
            <v>172.20000000000437</v>
          </cell>
        </row>
        <row r="384">
          <cell r="I384">
            <v>167.5</v>
          </cell>
        </row>
        <row r="385">
          <cell r="I385">
            <v>187.29999999999563</v>
          </cell>
        </row>
        <row r="386">
          <cell r="I386">
            <v>201.10000000000582</v>
          </cell>
        </row>
        <row r="387">
          <cell r="I387">
            <v>156.59999999999854</v>
          </cell>
        </row>
        <row r="388">
          <cell r="I388">
            <v>116.29999999999563</v>
          </cell>
        </row>
        <row r="389">
          <cell r="I389">
            <v>136.10000000000582</v>
          </cell>
        </row>
        <row r="390">
          <cell r="I390">
            <v>131.69999999999709</v>
          </cell>
        </row>
        <row r="391">
          <cell r="I391">
            <v>161.19999999999709</v>
          </cell>
        </row>
        <row r="392">
          <cell r="I392">
            <v>164.20000000000437</v>
          </cell>
        </row>
        <row r="393">
          <cell r="I393">
            <v>137.09999999999854</v>
          </cell>
        </row>
        <row r="394">
          <cell r="I394">
            <v>142</v>
          </cell>
        </row>
        <row r="395">
          <cell r="I395">
            <v>131.09999999999854</v>
          </cell>
        </row>
        <row r="396">
          <cell r="I396">
            <v>115.90000000000146</v>
          </cell>
        </row>
        <row r="397">
          <cell r="I397">
            <v>124.40000000000146</v>
          </cell>
        </row>
        <row r="398">
          <cell r="I398">
            <v>99</v>
          </cell>
        </row>
        <row r="399">
          <cell r="I399">
            <v>117.79999999999563</v>
          </cell>
        </row>
        <row r="400">
          <cell r="I400">
            <v>107.30000000000291</v>
          </cell>
        </row>
        <row r="401">
          <cell r="I401">
            <v>83.30000000000291</v>
          </cell>
        </row>
        <row r="402">
          <cell r="I402">
            <v>82.599999999998545</v>
          </cell>
        </row>
        <row r="403">
          <cell r="I403">
            <v>76</v>
          </cell>
        </row>
        <row r="404">
          <cell r="I404">
            <v>91.19999999999709</v>
          </cell>
        </row>
        <row r="405">
          <cell r="I405">
            <v>98.599999999998545</v>
          </cell>
        </row>
        <row r="406">
          <cell r="I406">
            <v>125.5</v>
          </cell>
        </row>
        <row r="407">
          <cell r="I407">
            <v>142</v>
          </cell>
        </row>
        <row r="408">
          <cell r="I408">
            <v>142.20000000000437</v>
          </cell>
        </row>
        <row r="409">
          <cell r="I409">
            <v>146.90000000000146</v>
          </cell>
        </row>
        <row r="410">
          <cell r="I410">
            <v>172.69999999999709</v>
          </cell>
        </row>
        <row r="411">
          <cell r="I411">
            <v>162.69999999999709</v>
          </cell>
        </row>
        <row r="412">
          <cell r="I412">
            <v>148.5</v>
          </cell>
        </row>
        <row r="413">
          <cell r="I413">
            <v>145.70000000000437</v>
          </cell>
        </row>
        <row r="414">
          <cell r="I414">
            <v>182.29999999999563</v>
          </cell>
        </row>
        <row r="415">
          <cell r="I415">
            <v>139.40000000000146</v>
          </cell>
        </row>
        <row r="416">
          <cell r="I416">
            <v>125</v>
          </cell>
        </row>
        <row r="417">
          <cell r="I417">
            <v>103.30000000000291</v>
          </cell>
        </row>
        <row r="418">
          <cell r="I418">
            <v>125.90000000000146</v>
          </cell>
        </row>
        <row r="419">
          <cell r="I419">
            <v>117</v>
          </cell>
        </row>
        <row r="420">
          <cell r="I420">
            <v>112.59999999999854</v>
          </cell>
        </row>
        <row r="421">
          <cell r="I421">
            <v>126.69999999999709</v>
          </cell>
        </row>
        <row r="422">
          <cell r="I422">
            <v>122.90000000000146</v>
          </cell>
        </row>
        <row r="423">
          <cell r="I423">
            <v>122.30000000000291</v>
          </cell>
        </row>
        <row r="424">
          <cell r="I424">
            <v>125.19999999999709</v>
          </cell>
        </row>
        <row r="425">
          <cell r="I425">
            <v>143.59999999999854</v>
          </cell>
        </row>
        <row r="426">
          <cell r="I426">
            <v>143.59999999999854</v>
          </cell>
        </row>
        <row r="427">
          <cell r="I427">
            <v>141.70000000000437</v>
          </cell>
        </row>
        <row r="428">
          <cell r="I428">
            <v>162.59999999999854</v>
          </cell>
        </row>
        <row r="429">
          <cell r="I429">
            <v>111.69999999999709</v>
          </cell>
        </row>
        <row r="430">
          <cell r="I430">
            <v>92</v>
          </cell>
        </row>
        <row r="431">
          <cell r="I431">
            <v>113.70000000000437</v>
          </cell>
        </row>
        <row r="432">
          <cell r="I432">
            <v>131.79999999999563</v>
          </cell>
        </row>
        <row r="433">
          <cell r="I433">
            <v>126.30000000000291</v>
          </cell>
        </row>
        <row r="434">
          <cell r="I434">
            <v>104</v>
          </cell>
        </row>
        <row r="435">
          <cell r="I435">
            <v>116.19999999999709</v>
          </cell>
        </row>
        <row r="436">
          <cell r="I436">
            <v>102.30000000000291</v>
          </cell>
        </row>
        <row r="437">
          <cell r="I437">
            <v>116.30000000000291</v>
          </cell>
        </row>
        <row r="438">
          <cell r="I438">
            <v>105.5</v>
          </cell>
        </row>
        <row r="439">
          <cell r="I439">
            <v>118.19999999999709</v>
          </cell>
        </row>
        <row r="440">
          <cell r="I440">
            <v>130</v>
          </cell>
        </row>
        <row r="441">
          <cell r="I441">
            <v>166</v>
          </cell>
        </row>
        <row r="442">
          <cell r="I442">
            <v>147.90000000000146</v>
          </cell>
        </row>
        <row r="443">
          <cell r="I443">
            <v>115.19999999999709</v>
          </cell>
        </row>
        <row r="444">
          <cell r="I444">
            <v>126.30000000000291</v>
          </cell>
        </row>
        <row r="445">
          <cell r="I445">
            <v>130.09999999999854</v>
          </cell>
        </row>
        <row r="446">
          <cell r="I446">
            <v>142.30000000000291</v>
          </cell>
        </row>
        <row r="447">
          <cell r="I447">
            <v>120.39999999999418</v>
          </cell>
        </row>
        <row r="448">
          <cell r="I448">
            <v>116.80000000000291</v>
          </cell>
        </row>
        <row r="449">
          <cell r="I449">
            <v>109.90000000000146</v>
          </cell>
        </row>
        <row r="450">
          <cell r="I450">
            <v>132.5</v>
          </cell>
        </row>
        <row r="451">
          <cell r="I451">
            <v>136.79999999999563</v>
          </cell>
        </row>
        <row r="452">
          <cell r="I452">
            <v>120.10000000000582</v>
          </cell>
        </row>
        <row r="453">
          <cell r="I453">
            <v>122.09999999999854</v>
          </cell>
        </row>
        <row r="454">
          <cell r="I454">
            <v>99.799999999995634</v>
          </cell>
        </row>
        <row r="455">
          <cell r="I455">
            <v>128.90000000000146</v>
          </cell>
        </row>
        <row r="456">
          <cell r="I456">
            <v>89.30000000000291</v>
          </cell>
        </row>
        <row r="457">
          <cell r="I457">
            <v>109.90000000000146</v>
          </cell>
        </row>
        <row r="458">
          <cell r="I458">
            <v>84.5</v>
          </cell>
        </row>
        <row r="459">
          <cell r="I459">
            <v>108.79999999999563</v>
          </cell>
        </row>
        <row r="460">
          <cell r="I460">
            <v>111.09999999999854</v>
          </cell>
        </row>
        <row r="461">
          <cell r="I461">
            <v>42</v>
          </cell>
        </row>
        <row r="462">
          <cell r="I462">
            <v>0</v>
          </cell>
        </row>
        <row r="463">
          <cell r="I463">
            <v>0.10000000000582077</v>
          </cell>
        </row>
        <row r="464">
          <cell r="I464">
            <v>0</v>
          </cell>
        </row>
        <row r="465">
          <cell r="I465">
            <v>0</v>
          </cell>
        </row>
        <row r="466">
          <cell r="I466">
            <v>0.10000000000582077</v>
          </cell>
        </row>
        <row r="467">
          <cell r="I467">
            <v>125.5</v>
          </cell>
        </row>
        <row r="468">
          <cell r="I468">
            <v>112.30000000000291</v>
          </cell>
        </row>
        <row r="469">
          <cell r="I469">
            <v>129.40000000000146</v>
          </cell>
        </row>
        <row r="470">
          <cell r="I470">
            <v>131.90000000000146</v>
          </cell>
        </row>
        <row r="471">
          <cell r="I471">
            <v>100</v>
          </cell>
        </row>
        <row r="472">
          <cell r="I472">
            <v>112.59999999999854</v>
          </cell>
        </row>
        <row r="473">
          <cell r="I473">
            <v>106.19999999999709</v>
          </cell>
        </row>
        <row r="474">
          <cell r="I474">
            <v>135.59999999999854</v>
          </cell>
        </row>
        <row r="475">
          <cell r="I475">
            <v>109.40000000000146</v>
          </cell>
        </row>
        <row r="476">
          <cell r="I476">
            <v>84.80000000000291</v>
          </cell>
        </row>
        <row r="477">
          <cell r="I477">
            <v>88.799999999995634</v>
          </cell>
        </row>
        <row r="478">
          <cell r="I478">
            <v>47.80000000000291</v>
          </cell>
        </row>
        <row r="479">
          <cell r="I479">
            <v>83.400000000001455</v>
          </cell>
        </row>
        <row r="480">
          <cell r="I480">
            <v>72.299999999995634</v>
          </cell>
        </row>
        <row r="481">
          <cell r="I481">
            <v>65.600000000005821</v>
          </cell>
        </row>
        <row r="482">
          <cell r="I482">
            <v>99</v>
          </cell>
        </row>
        <row r="483">
          <cell r="I483">
            <v>131.89999999999418</v>
          </cell>
        </row>
        <row r="484">
          <cell r="I484">
            <v>64.900000000001455</v>
          </cell>
        </row>
        <row r="485">
          <cell r="I485">
            <v>82.700000000004366</v>
          </cell>
        </row>
        <row r="486">
          <cell r="I486">
            <v>49.5</v>
          </cell>
        </row>
        <row r="487">
          <cell r="I487">
            <v>92</v>
          </cell>
        </row>
        <row r="488">
          <cell r="I488">
            <v>79.299999999995634</v>
          </cell>
        </row>
        <row r="489">
          <cell r="I489">
            <v>69.099999999998545</v>
          </cell>
        </row>
        <row r="490">
          <cell r="I490">
            <v>53.80000000000291</v>
          </cell>
        </row>
        <row r="491">
          <cell r="I491">
            <v>63.5</v>
          </cell>
        </row>
        <row r="492">
          <cell r="I492">
            <v>96.400000000001455</v>
          </cell>
        </row>
        <row r="493">
          <cell r="I493">
            <v>50.400000000001455</v>
          </cell>
        </row>
        <row r="494">
          <cell r="I494">
            <v>65</v>
          </cell>
        </row>
        <row r="495">
          <cell r="I495">
            <v>65.799999999995634</v>
          </cell>
        </row>
        <row r="496">
          <cell r="I496">
            <v>109.90000000000146</v>
          </cell>
        </row>
        <row r="497">
          <cell r="I497">
            <v>63.400000000001455</v>
          </cell>
        </row>
        <row r="498">
          <cell r="I498">
            <v>115.59999999999854</v>
          </cell>
        </row>
        <row r="499">
          <cell r="I499">
            <v>87.099999999998545</v>
          </cell>
        </row>
        <row r="500">
          <cell r="I500">
            <v>100.40000000000146</v>
          </cell>
        </row>
        <row r="501">
          <cell r="I501">
            <v>85.900000000001455</v>
          </cell>
        </row>
        <row r="502">
          <cell r="I502">
            <v>91.19999999999709</v>
          </cell>
        </row>
        <row r="503">
          <cell r="I503">
            <v>99.80000000000291</v>
          </cell>
        </row>
        <row r="504">
          <cell r="I504">
            <v>129.90000000000146</v>
          </cell>
        </row>
        <row r="505">
          <cell r="I505">
            <v>114.29999999999563</v>
          </cell>
        </row>
        <row r="506">
          <cell r="I506">
            <v>84.099999999998545</v>
          </cell>
        </row>
        <row r="507">
          <cell r="I507">
            <v>78.100000000005821</v>
          </cell>
        </row>
        <row r="508">
          <cell r="I508">
            <v>76.299999999995634</v>
          </cell>
        </row>
        <row r="509">
          <cell r="I509">
            <v>110.40000000000146</v>
          </cell>
        </row>
        <row r="510">
          <cell r="I510">
            <v>68.30000000000291</v>
          </cell>
        </row>
        <row r="511">
          <cell r="I511">
            <v>99.399999999994179</v>
          </cell>
        </row>
        <row r="512">
          <cell r="I512">
            <v>89.700000000004366</v>
          </cell>
        </row>
        <row r="513">
          <cell r="I513">
            <v>128.59999999999854</v>
          </cell>
        </row>
        <row r="514">
          <cell r="I514">
            <v>76.599999999998545</v>
          </cell>
        </row>
        <row r="515">
          <cell r="I515">
            <v>79.599999999998545</v>
          </cell>
        </row>
        <row r="516">
          <cell r="I516">
            <v>79.900000000001455</v>
          </cell>
        </row>
        <row r="517">
          <cell r="I517">
            <v>90.30000000000291</v>
          </cell>
        </row>
        <row r="518">
          <cell r="I518">
            <v>112.29999999999563</v>
          </cell>
        </row>
        <row r="519">
          <cell r="I519">
            <v>84.200000000004366</v>
          </cell>
        </row>
        <row r="520">
          <cell r="I520">
            <v>86.099999999998545</v>
          </cell>
        </row>
        <row r="521">
          <cell r="I521">
            <v>52.19999999999709</v>
          </cell>
        </row>
        <row r="522">
          <cell r="I522">
            <v>10.19999999999709</v>
          </cell>
        </row>
        <row r="523">
          <cell r="I523">
            <v>114</v>
          </cell>
        </row>
        <row r="524">
          <cell r="I524">
            <v>90.80000000000291</v>
          </cell>
        </row>
        <row r="525">
          <cell r="I525">
            <v>101.30000000000291</v>
          </cell>
        </row>
        <row r="526">
          <cell r="I526">
            <v>79.399999999994179</v>
          </cell>
        </row>
        <row r="527">
          <cell r="I527">
            <v>0</v>
          </cell>
        </row>
        <row r="528">
          <cell r="I528">
            <v>0</v>
          </cell>
        </row>
        <row r="529">
          <cell r="I529">
            <v>84</v>
          </cell>
        </row>
        <row r="530">
          <cell r="I530">
            <v>87.100000000005821</v>
          </cell>
        </row>
        <row r="531">
          <cell r="I531">
            <v>88.599999999998545</v>
          </cell>
        </row>
        <row r="532">
          <cell r="I532">
            <v>52.099999999998545</v>
          </cell>
        </row>
        <row r="533">
          <cell r="I533">
            <v>66.599999999998545</v>
          </cell>
        </row>
        <row r="534">
          <cell r="I534">
            <v>93.200000000004366</v>
          </cell>
        </row>
        <row r="535">
          <cell r="I535">
            <v>72.399999999994179</v>
          </cell>
        </row>
        <row r="536">
          <cell r="I536">
            <v>65.80000000000291</v>
          </cell>
        </row>
        <row r="537">
          <cell r="I537">
            <v>114.5</v>
          </cell>
        </row>
        <row r="538">
          <cell r="I538">
            <v>88.80000000000291</v>
          </cell>
        </row>
        <row r="539">
          <cell r="I539">
            <v>118.29999999999563</v>
          </cell>
        </row>
        <row r="540">
          <cell r="I540">
            <v>9.8000000000029104</v>
          </cell>
        </row>
        <row r="541">
          <cell r="I541">
            <v>79.69999999999709</v>
          </cell>
        </row>
        <row r="542">
          <cell r="I542">
            <v>113.5</v>
          </cell>
        </row>
        <row r="543">
          <cell r="I543">
            <v>98.700000000004366</v>
          </cell>
        </row>
        <row r="544">
          <cell r="I544">
            <v>84.799999999995634</v>
          </cell>
        </row>
        <row r="545">
          <cell r="I545">
            <v>152.20000000000437</v>
          </cell>
        </row>
        <row r="546">
          <cell r="I546">
            <v>80</v>
          </cell>
        </row>
        <row r="547">
          <cell r="I547">
            <v>84</v>
          </cell>
        </row>
        <row r="548">
          <cell r="I548">
            <v>86.599999999998545</v>
          </cell>
        </row>
        <row r="549">
          <cell r="I549">
            <v>54.900000000001455</v>
          </cell>
        </row>
        <row r="550">
          <cell r="I550">
            <v>65.399999999994179</v>
          </cell>
        </row>
        <row r="551">
          <cell r="I551">
            <v>106.30000000000291</v>
          </cell>
        </row>
        <row r="552">
          <cell r="I552">
            <v>88.599999999998545</v>
          </cell>
        </row>
        <row r="553">
          <cell r="I553">
            <v>121.20000000000437</v>
          </cell>
        </row>
        <row r="554">
          <cell r="I554">
            <v>94.299999999995634</v>
          </cell>
        </row>
        <row r="555">
          <cell r="I555">
            <v>59.700000000004366</v>
          </cell>
        </row>
        <row r="556">
          <cell r="I556">
            <v>72.69999999999709</v>
          </cell>
        </row>
        <row r="557">
          <cell r="I557">
            <v>89.69999999999709</v>
          </cell>
        </row>
        <row r="558">
          <cell r="I558">
            <v>77.700000000004366</v>
          </cell>
        </row>
        <row r="559">
          <cell r="I559">
            <v>21.099999999998545</v>
          </cell>
        </row>
        <row r="560">
          <cell r="I560">
            <v>17.69999999999709</v>
          </cell>
        </row>
        <row r="561">
          <cell r="I561">
            <v>34.400000000001455</v>
          </cell>
        </row>
        <row r="562">
          <cell r="I562">
            <v>46</v>
          </cell>
        </row>
        <row r="563">
          <cell r="I563">
            <v>0</v>
          </cell>
        </row>
        <row r="564">
          <cell r="I564">
            <v>39.599999999998545</v>
          </cell>
        </row>
        <row r="565">
          <cell r="I565">
            <v>95</v>
          </cell>
        </row>
        <row r="566">
          <cell r="I566">
            <v>84.30000000000291</v>
          </cell>
        </row>
        <row r="567">
          <cell r="I567">
            <v>63.5</v>
          </cell>
        </row>
        <row r="568">
          <cell r="I568">
            <v>19.19999999999709</v>
          </cell>
        </row>
        <row r="569">
          <cell r="I569">
            <v>55.80000000000291</v>
          </cell>
        </row>
        <row r="570">
          <cell r="I570">
            <v>64.099999999998545</v>
          </cell>
        </row>
        <row r="571">
          <cell r="I571">
            <v>48.900000000001455</v>
          </cell>
        </row>
        <row r="572">
          <cell r="I572">
            <v>56.80000000000291</v>
          </cell>
        </row>
        <row r="573">
          <cell r="I573">
            <v>49.5</v>
          </cell>
        </row>
        <row r="574">
          <cell r="I574">
            <v>47.299999999995634</v>
          </cell>
        </row>
        <row r="575">
          <cell r="I575">
            <v>27.80000000000291</v>
          </cell>
        </row>
        <row r="576">
          <cell r="I576">
            <v>50</v>
          </cell>
        </row>
        <row r="577">
          <cell r="I577">
            <v>50.299999999995634</v>
          </cell>
        </row>
        <row r="578">
          <cell r="I578">
            <v>68.400000000001455</v>
          </cell>
        </row>
        <row r="579">
          <cell r="I579">
            <v>59</v>
          </cell>
        </row>
        <row r="580">
          <cell r="I580">
            <v>57.599999999998545</v>
          </cell>
        </row>
        <row r="581">
          <cell r="I581">
            <v>73.400000000001455</v>
          </cell>
        </row>
        <row r="582">
          <cell r="I582">
            <v>97.599999999998545</v>
          </cell>
        </row>
        <row r="583">
          <cell r="I583">
            <v>46.5</v>
          </cell>
        </row>
        <row r="584">
          <cell r="I584">
            <v>55.600000000005821</v>
          </cell>
        </row>
        <row r="585">
          <cell r="I585">
            <v>58.900000000001455</v>
          </cell>
        </row>
        <row r="586">
          <cell r="I586">
            <v>66.80000000000291</v>
          </cell>
        </row>
        <row r="587">
          <cell r="I587">
            <v>55.299999999995634</v>
          </cell>
        </row>
        <row r="588">
          <cell r="I588">
            <v>60.30000000000291</v>
          </cell>
        </row>
        <row r="589">
          <cell r="I589">
            <v>65.19999999999709</v>
          </cell>
        </row>
        <row r="590">
          <cell r="I590">
            <v>62.400000000001455</v>
          </cell>
        </row>
        <row r="591">
          <cell r="I591">
            <v>56.700000000004366</v>
          </cell>
        </row>
        <row r="592">
          <cell r="I592">
            <v>0</v>
          </cell>
        </row>
        <row r="593">
          <cell r="I593">
            <v>52</v>
          </cell>
        </row>
        <row r="594">
          <cell r="I594">
            <v>55.5</v>
          </cell>
        </row>
        <row r="595">
          <cell r="I595">
            <v>68.19999999999709</v>
          </cell>
        </row>
        <row r="596">
          <cell r="I596">
            <v>64</v>
          </cell>
        </row>
        <row r="597">
          <cell r="I597">
            <v>78.19999999999709</v>
          </cell>
        </row>
        <row r="598">
          <cell r="I598">
            <v>66.200000000004366</v>
          </cell>
        </row>
        <row r="599">
          <cell r="I599">
            <v>63.799999999995634</v>
          </cell>
        </row>
        <row r="600">
          <cell r="I600">
            <v>63.5</v>
          </cell>
        </row>
        <row r="601">
          <cell r="I601">
            <v>55.200000000004366</v>
          </cell>
        </row>
        <row r="602">
          <cell r="I602">
            <v>95.099999999998545</v>
          </cell>
        </row>
        <row r="603">
          <cell r="I603">
            <v>86.400000000001455</v>
          </cell>
        </row>
        <row r="604">
          <cell r="I604">
            <v>89.400000000001455</v>
          </cell>
        </row>
        <row r="605">
          <cell r="I605">
            <v>97.899999999994179</v>
          </cell>
        </row>
        <row r="606">
          <cell r="I606">
            <v>89.400000000001455</v>
          </cell>
        </row>
        <row r="607">
          <cell r="I607">
            <v>88</v>
          </cell>
        </row>
        <row r="608">
          <cell r="I608">
            <v>79.900000000001455</v>
          </cell>
        </row>
        <row r="609">
          <cell r="I609">
            <v>99.69999999999709</v>
          </cell>
        </row>
        <row r="610">
          <cell r="I610">
            <v>136.20000000000437</v>
          </cell>
        </row>
        <row r="611">
          <cell r="I611">
            <v>66.400000000001455</v>
          </cell>
        </row>
        <row r="612">
          <cell r="I612">
            <v>79.5</v>
          </cell>
        </row>
        <row r="613">
          <cell r="I613">
            <v>95.399999999994179</v>
          </cell>
        </row>
        <row r="614">
          <cell r="I614">
            <v>132.30000000000291</v>
          </cell>
        </row>
        <row r="615">
          <cell r="I615">
            <v>17.400000000001455</v>
          </cell>
        </row>
        <row r="616">
          <cell r="I616">
            <v>121.79999999999563</v>
          </cell>
        </row>
        <row r="617">
          <cell r="I617">
            <v>109.40000000000146</v>
          </cell>
        </row>
        <row r="618">
          <cell r="I618">
            <v>95.900000000001455</v>
          </cell>
        </row>
        <row r="619">
          <cell r="I619">
            <v>3.5999999999985448</v>
          </cell>
        </row>
        <row r="620">
          <cell r="I620">
            <v>95.5</v>
          </cell>
        </row>
        <row r="621">
          <cell r="I621">
            <v>76</v>
          </cell>
        </row>
        <row r="622">
          <cell r="I622">
            <v>126</v>
          </cell>
        </row>
        <row r="623">
          <cell r="I623">
            <v>116</v>
          </cell>
        </row>
        <row r="624">
          <cell r="I624">
            <v>112.40000000000146</v>
          </cell>
        </row>
        <row r="625">
          <cell r="I625">
            <v>92.900000000001455</v>
          </cell>
        </row>
        <row r="626">
          <cell r="I626">
            <v>96.900000000001455</v>
          </cell>
        </row>
        <row r="627">
          <cell r="I627">
            <v>8.0999999999985448</v>
          </cell>
        </row>
        <row r="628">
          <cell r="I628">
            <v>105.19999999999709</v>
          </cell>
        </row>
        <row r="629">
          <cell r="I629">
            <v>148.30000000000291</v>
          </cell>
        </row>
        <row r="630">
          <cell r="I630">
            <v>121.59999999999854</v>
          </cell>
        </row>
        <row r="631">
          <cell r="I631">
            <v>13.19999999999709</v>
          </cell>
        </row>
        <row r="632">
          <cell r="I632">
            <v>115.90000000000146</v>
          </cell>
        </row>
        <row r="633">
          <cell r="I633">
            <v>98.80000000000291</v>
          </cell>
        </row>
        <row r="634">
          <cell r="I634">
            <v>122.59999999999854</v>
          </cell>
        </row>
        <row r="635">
          <cell r="I635">
            <v>86.099999999998545</v>
          </cell>
        </row>
        <row r="636">
          <cell r="I636">
            <v>116.59999999999854</v>
          </cell>
        </row>
        <row r="637">
          <cell r="I637">
            <v>133.5</v>
          </cell>
        </row>
        <row r="638">
          <cell r="I638">
            <v>127.90000000000146</v>
          </cell>
        </row>
        <row r="639">
          <cell r="I639">
            <v>90.80000000000291</v>
          </cell>
        </row>
        <row r="640">
          <cell r="I640">
            <v>72</v>
          </cell>
        </row>
        <row r="641">
          <cell r="I641">
            <v>93.400000000001455</v>
          </cell>
        </row>
        <row r="642">
          <cell r="I642">
            <v>69</v>
          </cell>
        </row>
        <row r="643">
          <cell r="I643">
            <v>102.59999999999854</v>
          </cell>
        </row>
        <row r="644">
          <cell r="I644">
            <v>112.19999999999709</v>
          </cell>
        </row>
        <row r="645">
          <cell r="I645">
            <v>130.80000000000291</v>
          </cell>
        </row>
        <row r="646">
          <cell r="I646">
            <v>124.29999999999563</v>
          </cell>
        </row>
        <row r="647">
          <cell r="I647">
            <v>68</v>
          </cell>
        </row>
        <row r="648">
          <cell r="I648">
            <v>98.200000000004366</v>
          </cell>
        </row>
        <row r="649">
          <cell r="I649">
            <v>108.19999999999709</v>
          </cell>
        </row>
        <row r="650">
          <cell r="I650">
            <v>102.30000000000291</v>
          </cell>
        </row>
        <row r="651">
          <cell r="I651">
            <v>61.970000000001164</v>
          </cell>
        </row>
        <row r="652">
          <cell r="I652">
            <v>94.729999999995925</v>
          </cell>
        </row>
        <row r="653">
          <cell r="I653">
            <v>83.700000000004366</v>
          </cell>
        </row>
        <row r="654">
          <cell r="I654">
            <v>121.39999999999418</v>
          </cell>
        </row>
        <row r="655">
          <cell r="I655">
            <v>77.700000000004366</v>
          </cell>
        </row>
        <row r="656">
          <cell r="I656">
            <v>118.29999999999563</v>
          </cell>
        </row>
        <row r="657">
          <cell r="I657">
            <v>37.700000000004366</v>
          </cell>
        </row>
        <row r="658">
          <cell r="I658">
            <v>9.9999999998544808E-2</v>
          </cell>
        </row>
        <row r="659">
          <cell r="I659">
            <v>0</v>
          </cell>
        </row>
        <row r="660">
          <cell r="I660">
            <v>0</v>
          </cell>
        </row>
        <row r="661">
          <cell r="I661">
            <v>0</v>
          </cell>
        </row>
        <row r="662">
          <cell r="I662">
            <v>0</v>
          </cell>
        </row>
        <row r="663">
          <cell r="I663">
            <v>0</v>
          </cell>
        </row>
        <row r="664">
          <cell r="I664">
            <v>0</v>
          </cell>
        </row>
        <row r="665">
          <cell r="I665">
            <v>0</v>
          </cell>
        </row>
        <row r="666">
          <cell r="I666">
            <v>0</v>
          </cell>
        </row>
        <row r="667">
          <cell r="I667">
            <v>127.40000000000146</v>
          </cell>
        </row>
        <row r="668">
          <cell r="I668">
            <v>111.90000000000146</v>
          </cell>
        </row>
        <row r="669">
          <cell r="I669">
            <v>106</v>
          </cell>
        </row>
        <row r="670">
          <cell r="I670">
            <v>137.19999999999709</v>
          </cell>
        </row>
        <row r="702">
          <cell r="I702">
            <v>114.5</v>
          </cell>
        </row>
        <row r="703">
          <cell r="I703">
            <v>98.099999999998545</v>
          </cell>
        </row>
        <row r="704">
          <cell r="I704">
            <v>107</v>
          </cell>
        </row>
        <row r="705">
          <cell r="I705">
            <v>145.30000000000291</v>
          </cell>
        </row>
        <row r="706">
          <cell r="I706">
            <v>104.10000000000582</v>
          </cell>
        </row>
        <row r="707">
          <cell r="I707">
            <v>98.599999999991269</v>
          </cell>
        </row>
        <row r="708">
          <cell r="I708">
            <v>132.10000000000582</v>
          </cell>
        </row>
        <row r="709">
          <cell r="I709">
            <v>104.89999999999418</v>
          </cell>
        </row>
        <row r="710">
          <cell r="I710">
            <v>129.30000000000291</v>
          </cell>
        </row>
        <row r="711">
          <cell r="I711">
            <v>85.399999999994179</v>
          </cell>
        </row>
        <row r="712">
          <cell r="I712">
            <v>115.40000000000873</v>
          </cell>
        </row>
        <row r="713">
          <cell r="I713">
            <v>78.5</v>
          </cell>
        </row>
        <row r="714">
          <cell r="I714">
            <v>85.399999999994179</v>
          </cell>
        </row>
        <row r="715">
          <cell r="I715">
            <v>94.69999999999709</v>
          </cell>
        </row>
        <row r="716">
          <cell r="I716">
            <v>23.400000000008731</v>
          </cell>
        </row>
        <row r="717">
          <cell r="I717">
            <v>0</v>
          </cell>
        </row>
        <row r="718">
          <cell r="I718">
            <v>0</v>
          </cell>
        </row>
        <row r="719">
          <cell r="I719">
            <v>0</v>
          </cell>
        </row>
        <row r="720">
          <cell r="I720">
            <v>0</v>
          </cell>
        </row>
        <row r="721">
          <cell r="I721">
            <v>0</v>
          </cell>
        </row>
        <row r="722">
          <cell r="I722">
            <v>0</v>
          </cell>
        </row>
        <row r="723">
          <cell r="I723">
            <v>0</v>
          </cell>
        </row>
        <row r="724">
          <cell r="I724">
            <v>0</v>
          </cell>
        </row>
        <row r="725">
          <cell r="I725">
            <v>0</v>
          </cell>
        </row>
        <row r="726">
          <cell r="I726">
            <v>149.30000000000291</v>
          </cell>
        </row>
        <row r="727">
          <cell r="I727">
            <v>219.19999999999709</v>
          </cell>
        </row>
        <row r="728">
          <cell r="I728">
            <v>117</v>
          </cell>
        </row>
        <row r="729">
          <cell r="I729">
            <v>77.80000000000291</v>
          </cell>
        </row>
        <row r="730">
          <cell r="I730">
            <v>129.69999999999709</v>
          </cell>
        </row>
        <row r="731">
          <cell r="I731">
            <v>83.400000000008731</v>
          </cell>
        </row>
        <row r="732">
          <cell r="I732">
            <v>142</v>
          </cell>
        </row>
        <row r="733">
          <cell r="I733">
            <v>172</v>
          </cell>
        </row>
        <row r="734">
          <cell r="I734">
            <v>27.899999999994179</v>
          </cell>
        </row>
        <row r="735">
          <cell r="I735">
            <v>73.600000000005821</v>
          </cell>
        </row>
        <row r="736">
          <cell r="I736">
            <v>115.89999999999418</v>
          </cell>
        </row>
        <row r="737">
          <cell r="I737">
            <v>22</v>
          </cell>
        </row>
        <row r="738">
          <cell r="I738">
            <v>117</v>
          </cell>
        </row>
        <row r="739">
          <cell r="I739">
            <v>61.30000000000291</v>
          </cell>
        </row>
        <row r="740">
          <cell r="I740">
            <v>61.30000000000291</v>
          </cell>
        </row>
        <row r="741">
          <cell r="I741">
            <v>137</v>
          </cell>
        </row>
        <row r="742">
          <cell r="I742">
            <v>153.19999999999709</v>
          </cell>
        </row>
        <row r="743">
          <cell r="I743">
            <v>73</v>
          </cell>
        </row>
        <row r="744">
          <cell r="I744">
            <v>111.30000000000291</v>
          </cell>
        </row>
        <row r="745">
          <cell r="I745">
            <v>131.5</v>
          </cell>
        </row>
        <row r="746">
          <cell r="I746">
            <v>163.80000000000291</v>
          </cell>
        </row>
        <row r="747">
          <cell r="I747">
            <v>56.19999999999709</v>
          </cell>
        </row>
        <row r="748">
          <cell r="I748">
            <v>94.80000000000291</v>
          </cell>
        </row>
        <row r="749">
          <cell r="I749">
            <v>148.69999999999709</v>
          </cell>
        </row>
        <row r="750">
          <cell r="I750">
            <v>177</v>
          </cell>
        </row>
        <row r="751">
          <cell r="I751">
            <v>92.100000000005821</v>
          </cell>
        </row>
        <row r="752">
          <cell r="I752">
            <v>155.5</v>
          </cell>
        </row>
        <row r="753">
          <cell r="I753">
            <v>73.5</v>
          </cell>
        </row>
        <row r="754">
          <cell r="I754">
            <v>96.799999999988358</v>
          </cell>
        </row>
        <row r="755">
          <cell r="I755">
            <v>124.60000000000582</v>
          </cell>
        </row>
        <row r="756">
          <cell r="I756">
            <v>132</v>
          </cell>
        </row>
        <row r="757">
          <cell r="I757">
            <v>166</v>
          </cell>
        </row>
        <row r="758">
          <cell r="I758">
            <v>148.80000000000291</v>
          </cell>
        </row>
        <row r="759">
          <cell r="I759">
            <v>152.39999999999418</v>
          </cell>
        </row>
        <row r="760">
          <cell r="I760">
            <v>157</v>
          </cell>
        </row>
        <row r="761">
          <cell r="I761">
            <v>135.5</v>
          </cell>
        </row>
        <row r="762">
          <cell r="I762">
            <v>139.19999999999709</v>
          </cell>
        </row>
        <row r="763">
          <cell r="I763">
            <v>86.30000000000291</v>
          </cell>
        </row>
        <row r="764">
          <cell r="I764">
            <v>131.40000000000873</v>
          </cell>
        </row>
        <row r="765">
          <cell r="I765">
            <v>134.19999999999709</v>
          </cell>
        </row>
        <row r="766">
          <cell r="I766">
            <v>114.59999999999127</v>
          </cell>
        </row>
        <row r="767">
          <cell r="I767">
            <v>101.5</v>
          </cell>
        </row>
        <row r="768">
          <cell r="I768">
            <v>116</v>
          </cell>
        </row>
        <row r="769">
          <cell r="I769">
            <v>100.80000000000291</v>
          </cell>
        </row>
        <row r="770">
          <cell r="I770">
            <v>116.19999999999709</v>
          </cell>
        </row>
        <row r="771">
          <cell r="I771">
            <v>137.30000000000291</v>
          </cell>
        </row>
        <row r="772">
          <cell r="I772">
            <v>113.19999999999709</v>
          </cell>
        </row>
        <row r="773">
          <cell r="I773">
            <v>128.10000000000582</v>
          </cell>
        </row>
        <row r="774">
          <cell r="I774">
            <v>143.19999999999709</v>
          </cell>
        </row>
        <row r="775">
          <cell r="I775">
            <v>111.30000000000291</v>
          </cell>
        </row>
        <row r="776">
          <cell r="I776">
            <v>147.39999999999418</v>
          </cell>
        </row>
        <row r="777">
          <cell r="I777">
            <v>151</v>
          </cell>
        </row>
        <row r="778">
          <cell r="I778">
            <v>130.10000000000582</v>
          </cell>
        </row>
        <row r="779">
          <cell r="I779">
            <v>121</v>
          </cell>
        </row>
        <row r="780">
          <cell r="I780">
            <v>140.30000000000291</v>
          </cell>
        </row>
        <row r="781">
          <cell r="I781">
            <v>139.30000000000291</v>
          </cell>
        </row>
        <row r="782">
          <cell r="I782">
            <v>116.39999999999418</v>
          </cell>
        </row>
        <row r="783">
          <cell r="I783">
            <v>85</v>
          </cell>
        </row>
        <row r="784">
          <cell r="I784">
            <v>67.5</v>
          </cell>
        </row>
        <row r="785">
          <cell r="I785">
            <v>129.10000000000582</v>
          </cell>
        </row>
        <row r="786">
          <cell r="I786">
            <v>0</v>
          </cell>
        </row>
        <row r="787">
          <cell r="I787">
            <v>0</v>
          </cell>
        </row>
        <row r="788">
          <cell r="I788">
            <v>11.399999999994179</v>
          </cell>
        </row>
        <row r="789">
          <cell r="I789">
            <v>129.80000000000291</v>
          </cell>
        </row>
        <row r="790">
          <cell r="I790">
            <v>107.80000000000291</v>
          </cell>
        </row>
        <row r="791">
          <cell r="I791">
            <v>110.69999999999709</v>
          </cell>
        </row>
        <row r="792">
          <cell r="I792">
            <v>78</v>
          </cell>
        </row>
        <row r="793">
          <cell r="I793">
            <v>102.69999999999709</v>
          </cell>
        </row>
        <row r="794">
          <cell r="I794">
            <v>98.100000000005821</v>
          </cell>
        </row>
        <row r="795">
          <cell r="I795">
            <v>113.29999999998836</v>
          </cell>
        </row>
        <row r="796">
          <cell r="I796">
            <v>88.900000000008731</v>
          </cell>
        </row>
        <row r="797">
          <cell r="I797">
            <v>108.89999999999418</v>
          </cell>
        </row>
        <row r="798">
          <cell r="I798">
            <v>127.19999999999709</v>
          </cell>
        </row>
        <row r="799">
          <cell r="I799">
            <v>91</v>
          </cell>
        </row>
        <row r="800">
          <cell r="I800">
            <v>88.400000000008731</v>
          </cell>
        </row>
        <row r="801">
          <cell r="I801">
            <v>110.39999999999418</v>
          </cell>
        </row>
        <row r="802">
          <cell r="I802">
            <v>124.80000000000291</v>
          </cell>
        </row>
        <row r="803">
          <cell r="I803">
            <v>80.600000000005821</v>
          </cell>
        </row>
        <row r="804">
          <cell r="I804">
            <v>111.89999999999418</v>
          </cell>
        </row>
        <row r="805">
          <cell r="I805">
            <v>117.39999999999418</v>
          </cell>
        </row>
        <row r="806">
          <cell r="I806">
            <v>111.80000000000291</v>
          </cell>
        </row>
        <row r="807">
          <cell r="I807">
            <v>96.5</v>
          </cell>
        </row>
        <row r="808">
          <cell r="I808">
            <v>99.69999999999709</v>
          </cell>
        </row>
        <row r="809">
          <cell r="I809">
            <v>81.600000000005821</v>
          </cell>
        </row>
        <row r="810">
          <cell r="I810">
            <v>39</v>
          </cell>
        </row>
        <row r="811">
          <cell r="I811">
            <v>0.30000000000291038</v>
          </cell>
        </row>
        <row r="812">
          <cell r="I812">
            <v>61.099999999991269</v>
          </cell>
        </row>
        <row r="813">
          <cell r="I813">
            <v>84.700000000011642</v>
          </cell>
        </row>
        <row r="814">
          <cell r="I814">
            <v>104.29999999998836</v>
          </cell>
        </row>
        <row r="815">
          <cell r="I815">
            <v>89.700000000011642</v>
          </cell>
        </row>
        <row r="816">
          <cell r="I816">
            <v>97.299999999988358</v>
          </cell>
        </row>
        <row r="817">
          <cell r="I817">
            <v>120.40000000000873</v>
          </cell>
        </row>
        <row r="818">
          <cell r="I818">
            <v>138.39999999999418</v>
          </cell>
        </row>
        <row r="819">
          <cell r="I819">
            <v>62</v>
          </cell>
        </row>
        <row r="820">
          <cell r="I820">
            <v>123.40000000000873</v>
          </cell>
        </row>
        <row r="821">
          <cell r="I821">
            <v>139.19999999999709</v>
          </cell>
        </row>
        <row r="822">
          <cell r="I822">
            <v>66.5</v>
          </cell>
        </row>
        <row r="823">
          <cell r="I823">
            <v>111.09999999999127</v>
          </cell>
        </row>
        <row r="824">
          <cell r="I824">
            <v>134.60000000000582</v>
          </cell>
        </row>
        <row r="825">
          <cell r="I825">
            <v>112.19999999999709</v>
          </cell>
        </row>
        <row r="826">
          <cell r="I826">
            <v>134.10000000000582</v>
          </cell>
        </row>
        <row r="827">
          <cell r="I827">
            <v>134.30000000000291</v>
          </cell>
        </row>
        <row r="828">
          <cell r="I828">
            <v>106.5</v>
          </cell>
        </row>
        <row r="829">
          <cell r="I829">
            <v>105.89999999999418</v>
          </cell>
        </row>
        <row r="830">
          <cell r="I830">
            <v>92.100000000005821</v>
          </cell>
        </row>
        <row r="831">
          <cell r="I831">
            <v>139.39999999999418</v>
          </cell>
        </row>
        <row r="832">
          <cell r="I832">
            <v>93.69999999999709</v>
          </cell>
        </row>
        <row r="833">
          <cell r="I833">
            <v>119.10000000000582</v>
          </cell>
        </row>
        <row r="834">
          <cell r="I834">
            <v>150.80000000000291</v>
          </cell>
        </row>
        <row r="835">
          <cell r="I835">
            <v>76.799999999988358</v>
          </cell>
        </row>
        <row r="836">
          <cell r="I836">
            <v>104.20000000001164</v>
          </cell>
        </row>
        <row r="837">
          <cell r="I837">
            <v>81.299999999988358</v>
          </cell>
        </row>
        <row r="838">
          <cell r="I838">
            <v>98.600000000005821</v>
          </cell>
        </row>
        <row r="839">
          <cell r="I839">
            <v>103.19999999999709</v>
          </cell>
        </row>
        <row r="840">
          <cell r="I840">
            <v>65.5</v>
          </cell>
        </row>
        <row r="841">
          <cell r="I841">
            <v>64.600000000005821</v>
          </cell>
        </row>
        <row r="842">
          <cell r="I842">
            <v>55.19999999999709</v>
          </cell>
        </row>
        <row r="843">
          <cell r="I843">
            <v>81.5</v>
          </cell>
        </row>
        <row r="844">
          <cell r="I844">
            <v>81.30000000000291</v>
          </cell>
        </row>
        <row r="845">
          <cell r="I845">
            <v>101</v>
          </cell>
        </row>
        <row r="846">
          <cell r="I846">
            <v>98.30000000000291</v>
          </cell>
        </row>
        <row r="847">
          <cell r="I847">
            <v>17.599999999991269</v>
          </cell>
        </row>
        <row r="848">
          <cell r="I848">
            <v>99</v>
          </cell>
        </row>
        <row r="849">
          <cell r="I849">
            <v>109.10000000000582</v>
          </cell>
        </row>
        <row r="850">
          <cell r="I850">
            <v>122</v>
          </cell>
        </row>
        <row r="851">
          <cell r="I851">
            <v>111.69999999999709</v>
          </cell>
        </row>
        <row r="852">
          <cell r="I852">
            <v>105</v>
          </cell>
        </row>
        <row r="853">
          <cell r="I853">
            <v>97.899999999994179</v>
          </cell>
        </row>
        <row r="854">
          <cell r="I854">
            <v>94.700000000011642</v>
          </cell>
        </row>
        <row r="855">
          <cell r="I855">
            <v>127.89999999999418</v>
          </cell>
        </row>
        <row r="856">
          <cell r="I856">
            <v>66.80000000000291</v>
          </cell>
        </row>
        <row r="857">
          <cell r="I857">
            <v>97.80000000000291</v>
          </cell>
        </row>
        <row r="858">
          <cell r="I858">
            <v>55.69999999999709</v>
          </cell>
        </row>
        <row r="859">
          <cell r="I859">
            <v>36.099999999991269</v>
          </cell>
        </row>
        <row r="860">
          <cell r="I860">
            <v>62</v>
          </cell>
        </row>
        <row r="861">
          <cell r="I861">
            <v>68.600000000005821</v>
          </cell>
        </row>
        <row r="862">
          <cell r="I862">
            <v>80.69999999999709</v>
          </cell>
        </row>
        <row r="863">
          <cell r="I863">
            <v>39.69999999999709</v>
          </cell>
        </row>
        <row r="864">
          <cell r="I864">
            <v>11.400000000008731</v>
          </cell>
        </row>
        <row r="865">
          <cell r="I865">
            <v>47.19999999999709</v>
          </cell>
        </row>
        <row r="866">
          <cell r="I866">
            <v>60.899999999994179</v>
          </cell>
        </row>
        <row r="867">
          <cell r="I867">
            <v>44.80000000000291</v>
          </cell>
        </row>
        <row r="868">
          <cell r="I868">
            <v>29.5</v>
          </cell>
        </row>
        <row r="869">
          <cell r="I869">
            <v>46.600000000005821</v>
          </cell>
        </row>
        <row r="870">
          <cell r="I870">
            <v>54.30000000000291</v>
          </cell>
        </row>
        <row r="871">
          <cell r="I871">
            <v>40.599999999991269</v>
          </cell>
        </row>
        <row r="872">
          <cell r="I872">
            <v>67.80000000000291</v>
          </cell>
        </row>
        <row r="873">
          <cell r="I873">
            <v>47.600000000005821</v>
          </cell>
        </row>
        <row r="874">
          <cell r="I874">
            <v>47.599999999991269</v>
          </cell>
        </row>
        <row r="875">
          <cell r="I875">
            <v>55.80000000000291</v>
          </cell>
        </row>
        <row r="876">
          <cell r="I876">
            <v>36.5</v>
          </cell>
        </row>
        <row r="877">
          <cell r="I877">
            <v>78.899999999994179</v>
          </cell>
        </row>
        <row r="878">
          <cell r="I878">
            <v>101.90000000000873</v>
          </cell>
        </row>
        <row r="879">
          <cell r="I879">
            <v>83.399999999994179</v>
          </cell>
        </row>
        <row r="880">
          <cell r="I880">
            <v>73.600000000005821</v>
          </cell>
        </row>
        <row r="881">
          <cell r="I881">
            <v>81.80000000000291</v>
          </cell>
        </row>
        <row r="882">
          <cell r="I882">
            <v>84.299999999988358</v>
          </cell>
        </row>
        <row r="883">
          <cell r="I883">
            <v>47.5</v>
          </cell>
        </row>
        <row r="884">
          <cell r="I884">
            <v>45.5</v>
          </cell>
        </row>
        <row r="885">
          <cell r="I885">
            <v>67.5</v>
          </cell>
        </row>
        <row r="886">
          <cell r="I886">
            <v>68.200000000011642</v>
          </cell>
        </row>
        <row r="887">
          <cell r="I887">
            <v>54.19999999999709</v>
          </cell>
        </row>
        <row r="888">
          <cell r="I888">
            <v>71.69999999999709</v>
          </cell>
        </row>
        <row r="889">
          <cell r="I889">
            <v>69.69999999999709</v>
          </cell>
        </row>
        <row r="890">
          <cell r="I890">
            <v>110.90000000000873</v>
          </cell>
        </row>
        <row r="891">
          <cell r="I891">
            <v>45.599999999991269</v>
          </cell>
        </row>
        <row r="892">
          <cell r="I892">
            <v>77.400000000008731</v>
          </cell>
        </row>
        <row r="893">
          <cell r="I893">
            <v>77.5</v>
          </cell>
        </row>
        <row r="894">
          <cell r="I894">
            <v>104.29999999998836</v>
          </cell>
        </row>
        <row r="895">
          <cell r="I895">
            <v>97.30000000000291</v>
          </cell>
        </row>
        <row r="896">
          <cell r="I896">
            <v>94</v>
          </cell>
        </row>
        <row r="897">
          <cell r="I897">
            <v>69.19999999999709</v>
          </cell>
        </row>
        <row r="898">
          <cell r="I898">
            <v>94.200000000011642</v>
          </cell>
        </row>
        <row r="899">
          <cell r="I899">
            <v>88.599999999991269</v>
          </cell>
        </row>
        <row r="900">
          <cell r="I900">
            <v>75.69999999999709</v>
          </cell>
        </row>
        <row r="901">
          <cell r="I901">
            <v>92.200000000011642</v>
          </cell>
        </row>
        <row r="902">
          <cell r="I902">
            <v>60.799999999988358</v>
          </cell>
        </row>
        <row r="903">
          <cell r="I903">
            <v>121.30000000000291</v>
          </cell>
        </row>
        <row r="904">
          <cell r="I904">
            <v>75.5</v>
          </cell>
        </row>
        <row r="905">
          <cell r="I905">
            <v>39.80000000000291</v>
          </cell>
        </row>
        <row r="906">
          <cell r="I906">
            <v>113.19999999999709</v>
          </cell>
        </row>
        <row r="907">
          <cell r="I907">
            <v>45.69999999999709</v>
          </cell>
        </row>
        <row r="908">
          <cell r="I908">
            <v>90.400000000008731</v>
          </cell>
        </row>
        <row r="909">
          <cell r="I909">
            <v>79</v>
          </cell>
        </row>
        <row r="910">
          <cell r="I910">
            <v>97.599999999991269</v>
          </cell>
        </row>
        <row r="911">
          <cell r="I911">
            <v>92.400000000008731</v>
          </cell>
        </row>
        <row r="912">
          <cell r="I912">
            <v>14</v>
          </cell>
        </row>
        <row r="913">
          <cell r="I913">
            <v>27.19999999999709</v>
          </cell>
        </row>
        <row r="914">
          <cell r="I914">
            <v>82.399999999994179</v>
          </cell>
        </row>
        <row r="915">
          <cell r="I915">
            <v>98.400000000008731</v>
          </cell>
        </row>
        <row r="916">
          <cell r="I916">
            <v>70.69999999999709</v>
          </cell>
        </row>
        <row r="917">
          <cell r="I917">
            <v>68</v>
          </cell>
        </row>
        <row r="918">
          <cell r="I918">
            <v>93.80000000000291</v>
          </cell>
        </row>
        <row r="919">
          <cell r="I919">
            <v>75.399999999994179</v>
          </cell>
        </row>
        <row r="920">
          <cell r="I920">
            <v>75.30000000000291</v>
          </cell>
        </row>
        <row r="921">
          <cell r="I921">
            <v>85.19999999999709</v>
          </cell>
        </row>
        <row r="922">
          <cell r="I922">
            <v>95.5</v>
          </cell>
        </row>
        <row r="923">
          <cell r="I923">
            <v>66.80000000000291</v>
          </cell>
        </row>
        <row r="924">
          <cell r="I924">
            <v>82.5</v>
          </cell>
        </row>
        <row r="925">
          <cell r="I925">
            <v>84.399999999994179</v>
          </cell>
        </row>
        <row r="926">
          <cell r="I926">
            <v>83.200000000011642</v>
          </cell>
        </row>
        <row r="927">
          <cell r="I927">
            <v>84</v>
          </cell>
        </row>
        <row r="928">
          <cell r="I928">
            <v>67.299999999988358</v>
          </cell>
        </row>
        <row r="929">
          <cell r="I929">
            <v>95.80000000000291</v>
          </cell>
        </row>
        <row r="930">
          <cell r="I930">
            <v>115.5</v>
          </cell>
        </row>
        <row r="931">
          <cell r="I931">
            <v>62.600000000005821</v>
          </cell>
        </row>
        <row r="932">
          <cell r="I932">
            <v>136.80000000000291</v>
          </cell>
        </row>
        <row r="933">
          <cell r="I933">
            <v>94.099999999991269</v>
          </cell>
        </row>
        <row r="934">
          <cell r="I934">
            <v>45.600000000005821</v>
          </cell>
        </row>
        <row r="935">
          <cell r="I935">
            <v>110.39999999999418</v>
          </cell>
        </row>
        <row r="936">
          <cell r="I936">
            <v>112.10000000000582</v>
          </cell>
        </row>
        <row r="937">
          <cell r="I937">
            <v>102.30000000000291</v>
          </cell>
        </row>
        <row r="938">
          <cell r="I938">
            <v>100.79999999998836</v>
          </cell>
        </row>
        <row r="939">
          <cell r="I939">
            <v>88.80000000000291</v>
          </cell>
        </row>
        <row r="940">
          <cell r="I940">
            <v>117.10000000000582</v>
          </cell>
        </row>
        <row r="941">
          <cell r="I941">
            <v>58.099999999991269</v>
          </cell>
        </row>
        <row r="942">
          <cell r="I942">
            <v>82.200000000011642</v>
          </cell>
        </row>
        <row r="943">
          <cell r="I943">
            <v>94.099999999991269</v>
          </cell>
        </row>
        <row r="944">
          <cell r="I944">
            <v>97.80000000000291</v>
          </cell>
        </row>
        <row r="945">
          <cell r="I945">
            <v>103.89999999999418</v>
          </cell>
        </row>
        <row r="946">
          <cell r="I946">
            <v>98.400000000008731</v>
          </cell>
        </row>
        <row r="947">
          <cell r="I947">
            <v>117.19999999999709</v>
          </cell>
        </row>
        <row r="948">
          <cell r="I948">
            <v>103.39999999999418</v>
          </cell>
        </row>
        <row r="949">
          <cell r="I949">
            <v>72.400000000008731</v>
          </cell>
        </row>
        <row r="950">
          <cell r="I950">
            <v>94.399999999994179</v>
          </cell>
        </row>
        <row r="951">
          <cell r="I951">
            <v>99.69999999999709</v>
          </cell>
        </row>
        <row r="952">
          <cell r="I952">
            <v>103.40000000000873</v>
          </cell>
        </row>
        <row r="953">
          <cell r="I953">
            <v>88.099999999991269</v>
          </cell>
        </row>
        <row r="954">
          <cell r="I954">
            <v>100.30000000000291</v>
          </cell>
        </row>
        <row r="955">
          <cell r="I955">
            <v>85.30000000000291</v>
          </cell>
        </row>
        <row r="956">
          <cell r="I956">
            <v>101.5</v>
          </cell>
        </row>
        <row r="957">
          <cell r="I957">
            <v>122.10000000000582</v>
          </cell>
        </row>
        <row r="958">
          <cell r="I958">
            <v>80.399999999994179</v>
          </cell>
        </row>
        <row r="959">
          <cell r="I959">
            <v>156</v>
          </cell>
        </row>
        <row r="960">
          <cell r="I960">
            <v>122.89999999999418</v>
          </cell>
        </row>
        <row r="961">
          <cell r="I961">
            <v>109</v>
          </cell>
        </row>
        <row r="962">
          <cell r="I962">
            <v>103.60000000000582</v>
          </cell>
        </row>
        <row r="963">
          <cell r="I963">
            <v>124.80000000000291</v>
          </cell>
        </row>
        <row r="964">
          <cell r="I964">
            <v>120.5</v>
          </cell>
        </row>
        <row r="965">
          <cell r="I965">
            <v>109.19999999999709</v>
          </cell>
        </row>
        <row r="966">
          <cell r="I966">
            <v>114.30000000000291</v>
          </cell>
        </row>
        <row r="967">
          <cell r="I967">
            <v>67.80000000000291</v>
          </cell>
        </row>
        <row r="968">
          <cell r="I968">
            <v>84.299999999988358</v>
          </cell>
        </row>
        <row r="969">
          <cell r="I969">
            <v>118.60000000000582</v>
          </cell>
        </row>
        <row r="970">
          <cell r="I970">
            <v>99.30000000000291</v>
          </cell>
        </row>
        <row r="971">
          <cell r="I971">
            <v>104.30000000000291</v>
          </cell>
        </row>
        <row r="972">
          <cell r="I972">
            <v>120.59999999999127</v>
          </cell>
        </row>
        <row r="973">
          <cell r="I973">
            <v>132.90000000000873</v>
          </cell>
        </row>
        <row r="974">
          <cell r="I974">
            <v>116.29999999998836</v>
          </cell>
        </row>
        <row r="975">
          <cell r="I975">
            <v>79.200000000011642</v>
          </cell>
        </row>
        <row r="976">
          <cell r="I976">
            <v>87.299999999988358</v>
          </cell>
        </row>
        <row r="977">
          <cell r="I977">
            <v>104.70000000001164</v>
          </cell>
        </row>
        <row r="978">
          <cell r="I978">
            <v>112.69999999999709</v>
          </cell>
        </row>
        <row r="979">
          <cell r="I979">
            <v>98.80000000000291</v>
          </cell>
        </row>
        <row r="980">
          <cell r="I980">
            <v>102.09999999999127</v>
          </cell>
        </row>
        <row r="981">
          <cell r="I981">
            <v>31</v>
          </cell>
        </row>
        <row r="982">
          <cell r="I982">
            <v>114.80000000000291</v>
          </cell>
        </row>
        <row r="983">
          <cell r="I983">
            <v>105.5</v>
          </cell>
        </row>
        <row r="984">
          <cell r="I984">
            <v>106.69999999999709</v>
          </cell>
        </row>
        <row r="985">
          <cell r="I985">
            <v>108.60000000000582</v>
          </cell>
        </row>
        <row r="986">
          <cell r="I986">
            <v>100</v>
          </cell>
        </row>
        <row r="987">
          <cell r="I987">
            <v>100.19999999999709</v>
          </cell>
        </row>
        <row r="988">
          <cell r="I988">
            <v>130.5</v>
          </cell>
        </row>
        <row r="989">
          <cell r="I989">
            <v>135.80000000000291</v>
          </cell>
        </row>
        <row r="990">
          <cell r="I990">
            <v>118.80000000000291</v>
          </cell>
        </row>
        <row r="991">
          <cell r="I991">
            <v>144.79999999998836</v>
          </cell>
        </row>
        <row r="992">
          <cell r="I992">
            <v>96.100000000005821</v>
          </cell>
        </row>
        <row r="993">
          <cell r="I993">
            <v>91.30000000000291</v>
          </cell>
        </row>
        <row r="994">
          <cell r="I994">
            <v>80</v>
          </cell>
        </row>
        <row r="995">
          <cell r="I995">
            <v>63.30000000000291</v>
          </cell>
        </row>
        <row r="996">
          <cell r="I996">
            <v>67.600000000005821</v>
          </cell>
        </row>
        <row r="997">
          <cell r="I997">
            <v>115.59999999999127</v>
          </cell>
        </row>
        <row r="998">
          <cell r="I998">
            <v>98.200000000011642</v>
          </cell>
        </row>
        <row r="999">
          <cell r="I999">
            <v>52.5</v>
          </cell>
        </row>
        <row r="1000">
          <cell r="I1000">
            <v>77.5</v>
          </cell>
        </row>
        <row r="1001">
          <cell r="I1001">
            <v>100</v>
          </cell>
        </row>
        <row r="1002">
          <cell r="I1002">
            <v>98.299999999988358</v>
          </cell>
        </row>
        <row r="1003">
          <cell r="I1003">
            <v>90.700000000011642</v>
          </cell>
        </row>
        <row r="1004">
          <cell r="I1004">
            <v>81.69999999999709</v>
          </cell>
        </row>
        <row r="1005">
          <cell r="I1005">
            <v>82.69999999999709</v>
          </cell>
        </row>
        <row r="1006">
          <cell r="I1006">
            <v>97.600000000005821</v>
          </cell>
        </row>
        <row r="1007">
          <cell r="I1007">
            <v>85</v>
          </cell>
        </row>
        <row r="1008">
          <cell r="I1008">
            <v>114</v>
          </cell>
        </row>
        <row r="1009">
          <cell r="I1009">
            <v>117.19999999999709</v>
          </cell>
        </row>
        <row r="1010">
          <cell r="I1010">
            <v>106.80000000000291</v>
          </cell>
        </row>
        <row r="1011">
          <cell r="I1011">
            <v>93.69999999999709</v>
          </cell>
        </row>
        <row r="1012">
          <cell r="I1012">
            <v>90.599999999991269</v>
          </cell>
        </row>
        <row r="1013">
          <cell r="I1013">
            <v>109</v>
          </cell>
        </row>
        <row r="1014">
          <cell r="I1014">
            <v>123.5</v>
          </cell>
        </row>
        <row r="1015">
          <cell r="I1015">
            <v>101.90000000000873</v>
          </cell>
        </row>
        <row r="1016">
          <cell r="I1016">
            <v>79.899999999994179</v>
          </cell>
        </row>
        <row r="1017">
          <cell r="I1017">
            <v>98.19999999999709</v>
          </cell>
        </row>
        <row r="1018">
          <cell r="I1018">
            <v>74.600000000005821</v>
          </cell>
        </row>
        <row r="1019">
          <cell r="I1019">
            <v>106.89999999999418</v>
          </cell>
        </row>
        <row r="1020">
          <cell r="I1020">
            <v>65.30000000000291</v>
          </cell>
        </row>
        <row r="1021">
          <cell r="I1021">
            <v>89.5</v>
          </cell>
        </row>
        <row r="1022">
          <cell r="I1022">
            <v>129.80000000000291</v>
          </cell>
        </row>
        <row r="1023">
          <cell r="I1023">
            <v>134</v>
          </cell>
        </row>
        <row r="1024">
          <cell r="I1024">
            <v>110.60000000000582</v>
          </cell>
        </row>
        <row r="1025">
          <cell r="I1025">
            <v>104.39999999999418</v>
          </cell>
        </row>
        <row r="1026">
          <cell r="I1026">
            <v>117</v>
          </cell>
        </row>
        <row r="1027">
          <cell r="I1027">
            <v>102.19999999999709</v>
          </cell>
        </row>
        <row r="1028">
          <cell r="I1028">
            <v>153.60000000000582</v>
          </cell>
        </row>
        <row r="1029">
          <cell r="I1029">
            <v>133.39999999999418</v>
          </cell>
        </row>
        <row r="1030">
          <cell r="I1030">
            <v>99.19999999999709</v>
          </cell>
        </row>
        <row r="1031">
          <cell r="I1031">
            <v>58.400000000008731</v>
          </cell>
        </row>
        <row r="1032">
          <cell r="I1032">
            <v>93.69999999999709</v>
          </cell>
        </row>
        <row r="1033">
          <cell r="I1033">
            <v>97</v>
          </cell>
        </row>
        <row r="1034">
          <cell r="I1034">
            <v>162.5</v>
          </cell>
        </row>
        <row r="1035">
          <cell r="I1035">
            <v>89.100000000005821</v>
          </cell>
        </row>
        <row r="1036">
          <cell r="I1036">
            <v>102.19999999999709</v>
          </cell>
        </row>
        <row r="1037">
          <cell r="I1037">
            <v>7.3000000000029104</v>
          </cell>
        </row>
        <row r="1038">
          <cell r="I1038">
            <v>97</v>
          </cell>
        </row>
        <row r="1039">
          <cell r="I1039">
            <v>94.19999999999709</v>
          </cell>
        </row>
        <row r="1040">
          <cell r="I1040">
            <v>86.69999999999709</v>
          </cell>
        </row>
        <row r="1041">
          <cell r="I1041">
            <v>53.899999999994179</v>
          </cell>
        </row>
        <row r="1042">
          <cell r="I1042">
            <v>96.69999999999709</v>
          </cell>
        </row>
        <row r="1043">
          <cell r="I1043">
            <v>97.19999999999709</v>
          </cell>
        </row>
        <row r="1044">
          <cell r="I1044">
            <v>99.600000000005821</v>
          </cell>
        </row>
        <row r="1045">
          <cell r="I1045">
            <v>121.39999999999418</v>
          </cell>
        </row>
        <row r="1046">
          <cell r="I1046">
            <v>116.30000000000291</v>
          </cell>
        </row>
        <row r="1047">
          <cell r="I1047">
            <v>104.89999999999418</v>
          </cell>
        </row>
        <row r="1048">
          <cell r="I1048">
            <v>103.10000000000582</v>
          </cell>
        </row>
        <row r="1049">
          <cell r="I1049">
            <v>47.599999999991269</v>
          </cell>
        </row>
        <row r="1050">
          <cell r="I1050">
            <v>0</v>
          </cell>
        </row>
        <row r="1051">
          <cell r="I1051">
            <v>83.30000000000291</v>
          </cell>
        </row>
        <row r="1052">
          <cell r="I1052">
            <v>64.80000000000291</v>
          </cell>
        </row>
        <row r="1053">
          <cell r="I1053">
            <v>65.30000000000291</v>
          </cell>
        </row>
        <row r="1054">
          <cell r="I1054">
            <v>98.099999999991269</v>
          </cell>
        </row>
        <row r="1055">
          <cell r="I1055">
            <v>119.60000000000582</v>
          </cell>
        </row>
        <row r="1056">
          <cell r="I1056">
            <v>111.19999999999709</v>
          </cell>
        </row>
        <row r="1057">
          <cell r="I1057">
            <v>93</v>
          </cell>
        </row>
        <row r="1058">
          <cell r="I1058">
            <v>76.600000000005821</v>
          </cell>
        </row>
        <row r="1059">
          <cell r="I1059">
            <v>101.69999999999709</v>
          </cell>
        </row>
        <row r="1060">
          <cell r="I1060">
            <v>80.80000000000291</v>
          </cell>
        </row>
        <row r="1061">
          <cell r="I1061">
            <v>77.099999999991269</v>
          </cell>
        </row>
        <row r="1062">
          <cell r="I1062">
            <v>93.5</v>
          </cell>
        </row>
        <row r="1063">
          <cell r="I1063">
            <v>99.700000000011642</v>
          </cell>
        </row>
        <row r="1064">
          <cell r="I1064">
            <v>92.899999999994179</v>
          </cell>
        </row>
        <row r="1065">
          <cell r="I1065">
            <v>92</v>
          </cell>
        </row>
        <row r="1066">
          <cell r="I1066">
            <v>102.89999999999418</v>
          </cell>
        </row>
        <row r="1067">
          <cell r="I1067">
            <v>117.90000000000873</v>
          </cell>
        </row>
        <row r="1068">
          <cell r="I1068">
            <v>123.30000000000291</v>
          </cell>
        </row>
        <row r="1069">
          <cell r="I1069">
            <v>136.29999999998836</v>
          </cell>
        </row>
        <row r="1070">
          <cell r="I1070">
            <v>153.80000000000291</v>
          </cell>
        </row>
        <row r="1071">
          <cell r="I1071">
            <v>157.10000000000582</v>
          </cell>
        </row>
        <row r="1072">
          <cell r="I1072">
            <v>89.80000000000291</v>
          </cell>
        </row>
        <row r="1073">
          <cell r="I1073">
            <v>102.29999999998836</v>
          </cell>
        </row>
        <row r="1074">
          <cell r="I1074">
            <v>122.30000000000291</v>
          </cell>
        </row>
        <row r="1075">
          <cell r="I1075">
            <v>58.5</v>
          </cell>
        </row>
        <row r="1076">
          <cell r="I1076">
            <v>67.19999999999709</v>
          </cell>
        </row>
        <row r="1077">
          <cell r="I1077">
            <v>72.5</v>
          </cell>
        </row>
        <row r="1078">
          <cell r="I1078">
            <v>115.30000000000001</v>
          </cell>
        </row>
        <row r="1079">
          <cell r="I1079">
            <v>85.700000000000017</v>
          </cell>
        </row>
        <row r="1080">
          <cell r="I1080">
            <v>0</v>
          </cell>
        </row>
        <row r="1081">
          <cell r="I1081">
            <v>79.199999999999989</v>
          </cell>
        </row>
        <row r="1082">
          <cell r="I1082">
            <v>76.599999999999966</v>
          </cell>
        </row>
        <row r="1083">
          <cell r="I1083">
            <v>118</v>
          </cell>
        </row>
        <row r="1084">
          <cell r="I1084">
            <v>104.10000000000002</v>
          </cell>
        </row>
        <row r="1085">
          <cell r="I1085">
            <v>115.89999999999998</v>
          </cell>
        </row>
        <row r="1086">
          <cell r="I1086">
            <v>110</v>
          </cell>
        </row>
        <row r="1087">
          <cell r="I1087">
            <v>113.50000000000011</v>
          </cell>
        </row>
        <row r="1088">
          <cell r="I1088">
            <v>80.299999999999955</v>
          </cell>
        </row>
        <row r="1089">
          <cell r="I1089">
            <v>48.599999999999909</v>
          </cell>
        </row>
        <row r="1090">
          <cell r="I1090">
            <v>132.79999999999995</v>
          </cell>
        </row>
        <row r="1091">
          <cell r="I1091">
            <v>146.30000000000018</v>
          </cell>
        </row>
        <row r="1092">
          <cell r="I1092">
            <v>87.099999999999909</v>
          </cell>
        </row>
        <row r="1093">
          <cell r="I1093">
            <v>100.40000000000009</v>
          </cell>
        </row>
        <row r="1094">
          <cell r="I1094">
            <v>34.599999999999909</v>
          </cell>
        </row>
        <row r="1095">
          <cell r="I1095">
            <v>106.90000000000009</v>
          </cell>
        </row>
        <row r="1096">
          <cell r="I1096">
            <v>76.699999999999818</v>
          </cell>
        </row>
        <row r="1097">
          <cell r="I1097">
            <v>140.30000000000018</v>
          </cell>
        </row>
        <row r="1098">
          <cell r="I1098">
            <v>129.40000000000009</v>
          </cell>
        </row>
        <row r="1099">
          <cell r="I1099">
            <v>70.199999999999818</v>
          </cell>
        </row>
        <row r="1100">
          <cell r="I1100">
            <v>116.89999999999964</v>
          </cell>
        </row>
        <row r="1101">
          <cell r="I1101">
            <v>131.60000000000036</v>
          </cell>
        </row>
        <row r="1102">
          <cell r="I1102">
            <v>139.39999999999964</v>
          </cell>
        </row>
        <row r="1103">
          <cell r="I1103">
            <v>171.30000000000018</v>
          </cell>
        </row>
        <row r="1104">
          <cell r="I1104">
            <v>110.09999999999991</v>
          </cell>
        </row>
        <row r="1105">
          <cell r="I1105">
            <v>97.099999999999909</v>
          </cell>
        </row>
        <row r="1106">
          <cell r="I1106">
            <v>125.80000000000018</v>
          </cell>
        </row>
        <row r="1107">
          <cell r="I1107">
            <v>124.5</v>
          </cell>
        </row>
        <row r="1108">
          <cell r="I1108">
            <v>93</v>
          </cell>
        </row>
        <row r="1109">
          <cell r="I1109">
            <v>112.90000000000009</v>
          </cell>
        </row>
        <row r="1110">
          <cell r="I1110">
            <v>131.09999999999991</v>
          </cell>
        </row>
        <row r="1111">
          <cell r="I1111">
            <v>0</v>
          </cell>
        </row>
        <row r="1112">
          <cell r="I1112">
            <v>0</v>
          </cell>
        </row>
        <row r="1113">
          <cell r="I1113">
            <v>135.40000000000009</v>
          </cell>
        </row>
        <row r="1114">
          <cell r="I1114">
            <v>97.199999999999818</v>
          </cell>
        </row>
        <row r="1115">
          <cell r="I1115">
            <v>91.599999999999909</v>
          </cell>
        </row>
        <row r="1116">
          <cell r="I1116">
            <v>123.5</v>
          </cell>
        </row>
        <row r="1117">
          <cell r="I1117">
            <v>63.300000000000182</v>
          </cell>
        </row>
        <row r="1118">
          <cell r="I1118">
            <v>103.19999999999982</v>
          </cell>
        </row>
        <row r="1119">
          <cell r="I1119">
            <v>102.40000000000055</v>
          </cell>
        </row>
        <row r="1120">
          <cell r="I1120">
            <v>117.29999999999927</v>
          </cell>
        </row>
        <row r="1121">
          <cell r="I1121">
            <v>132.90000000000055</v>
          </cell>
        </row>
        <row r="1122">
          <cell r="I1122">
            <v>144.80000000000018</v>
          </cell>
        </row>
        <row r="1123">
          <cell r="I1123">
            <v>127</v>
          </cell>
        </row>
        <row r="1124">
          <cell r="I1124">
            <v>58.599999999999454</v>
          </cell>
        </row>
        <row r="1125">
          <cell r="I1125">
            <v>118.10000000000036</v>
          </cell>
        </row>
        <row r="1126">
          <cell r="I1126">
            <v>146.69999999999982</v>
          </cell>
        </row>
        <row r="1127">
          <cell r="I1127">
            <v>139.19999999999982</v>
          </cell>
        </row>
        <row r="1128">
          <cell r="I1128">
            <v>44</v>
          </cell>
        </row>
        <row r="1129">
          <cell r="I1129">
            <v>118</v>
          </cell>
        </row>
        <row r="1130">
          <cell r="I1130">
            <v>123.40000000000055</v>
          </cell>
        </row>
        <row r="1131">
          <cell r="I1131">
            <v>111.29999999999927</v>
          </cell>
        </row>
        <row r="1132">
          <cell r="I1132">
            <v>105.10000000000036</v>
          </cell>
        </row>
        <row r="1133">
          <cell r="I1133">
            <v>158.60000000000036</v>
          </cell>
        </row>
        <row r="1134">
          <cell r="I1134">
            <v>104.19999999999982</v>
          </cell>
        </row>
        <row r="1135">
          <cell r="I1135">
            <v>139.30000000000018</v>
          </cell>
        </row>
        <row r="1136">
          <cell r="I1136">
            <v>137.09999999999945</v>
          </cell>
        </row>
        <row r="1137">
          <cell r="I1137">
            <v>119.5</v>
          </cell>
        </row>
        <row r="1138">
          <cell r="I1138">
            <v>140.80000000000018</v>
          </cell>
        </row>
        <row r="1139">
          <cell r="I1139">
            <v>105.30000000000018</v>
          </cell>
        </row>
        <row r="1140">
          <cell r="I1140">
            <v>86.5</v>
          </cell>
        </row>
        <row r="1141">
          <cell r="I1141">
            <v>178</v>
          </cell>
        </row>
        <row r="1142">
          <cell r="I1142">
            <v>189.89999999999964</v>
          </cell>
        </row>
        <row r="1143">
          <cell r="I1143">
            <v>65</v>
          </cell>
        </row>
        <row r="1144">
          <cell r="I1144">
            <v>52.400000000000546</v>
          </cell>
        </row>
        <row r="1145">
          <cell r="I1145">
            <v>156.29999999999927</v>
          </cell>
        </row>
        <row r="1146">
          <cell r="I1146">
            <v>135</v>
          </cell>
        </row>
        <row r="1147">
          <cell r="I1147">
            <v>53.400000000000546</v>
          </cell>
        </row>
        <row r="1148">
          <cell r="I1148">
            <v>104.59999999999945</v>
          </cell>
        </row>
        <row r="1149">
          <cell r="I1149">
            <v>187.90000000000055</v>
          </cell>
        </row>
        <row r="1150">
          <cell r="I1150">
            <v>92.800000000000182</v>
          </cell>
        </row>
        <row r="1151">
          <cell r="I1151">
            <v>65.699999999999818</v>
          </cell>
        </row>
        <row r="1152">
          <cell r="I1152">
            <v>125.39999999999964</v>
          </cell>
        </row>
        <row r="1153">
          <cell r="I1153">
            <v>72.800000000000182</v>
          </cell>
        </row>
        <row r="1154">
          <cell r="I1154">
            <v>63.700000000000728</v>
          </cell>
        </row>
        <row r="1155">
          <cell r="I1155">
            <v>120.89999999999964</v>
          </cell>
        </row>
        <row r="1156">
          <cell r="I1156">
            <v>48.600000000000364</v>
          </cell>
        </row>
        <row r="1157">
          <cell r="I1157">
            <v>87.799999999999272</v>
          </cell>
        </row>
        <row r="1158">
          <cell r="I1158">
            <v>81.899999999999636</v>
          </cell>
        </row>
        <row r="1159">
          <cell r="I1159">
            <v>57.600000000000364</v>
          </cell>
        </row>
        <row r="1160">
          <cell r="I1160">
            <v>115.20000000000073</v>
          </cell>
        </row>
        <row r="1161">
          <cell r="I1161">
            <v>54.699999999998909</v>
          </cell>
        </row>
        <row r="1162">
          <cell r="I1162">
            <v>74.399999999999636</v>
          </cell>
        </row>
        <row r="1163">
          <cell r="I1163">
            <v>113.70000000000073</v>
          </cell>
        </row>
        <row r="1164">
          <cell r="I1164">
            <v>153.60000000000036</v>
          </cell>
        </row>
        <row r="1165">
          <cell r="I1165">
            <v>45.5</v>
          </cell>
        </row>
        <row r="1166">
          <cell r="I1166">
            <v>81.899999999999636</v>
          </cell>
        </row>
        <row r="1167">
          <cell r="I1167">
            <v>140.20000000000073</v>
          </cell>
        </row>
        <row r="1168">
          <cell r="I1168">
            <v>97.399999999999636</v>
          </cell>
        </row>
        <row r="1169">
          <cell r="I1169">
            <v>119</v>
          </cell>
        </row>
        <row r="1170">
          <cell r="I1170">
            <v>113.29999999999927</v>
          </cell>
        </row>
        <row r="1171">
          <cell r="I1171">
            <v>54.5</v>
          </cell>
        </row>
        <row r="1172">
          <cell r="I1172">
            <v>112.5</v>
          </cell>
        </row>
        <row r="1173">
          <cell r="I1173">
            <v>88.100000000000364</v>
          </cell>
        </row>
        <row r="1174">
          <cell r="I1174">
            <v>85.200000000000728</v>
          </cell>
        </row>
        <row r="1175">
          <cell r="I1175">
            <v>89.899999999999636</v>
          </cell>
        </row>
        <row r="1176">
          <cell r="I1176">
            <v>86.899999999999636</v>
          </cell>
        </row>
        <row r="1177">
          <cell r="I1177">
            <v>144.29999999999927</v>
          </cell>
        </row>
        <row r="1178">
          <cell r="I1178">
            <v>105</v>
          </cell>
        </row>
        <row r="1179">
          <cell r="I1179">
            <v>91.300000000001091</v>
          </cell>
        </row>
        <row r="1180">
          <cell r="I1180">
            <v>0</v>
          </cell>
        </row>
        <row r="1181">
          <cell r="I1181">
            <v>120.89999999999964</v>
          </cell>
        </row>
        <row r="1182">
          <cell r="I1182">
            <v>153.79999999999927</v>
          </cell>
        </row>
        <row r="1183">
          <cell r="I1183">
            <v>107.10000000000036</v>
          </cell>
        </row>
        <row r="1184">
          <cell r="I1184">
            <v>25</v>
          </cell>
        </row>
        <row r="1185">
          <cell r="I1185">
            <v>142.20000000000073</v>
          </cell>
        </row>
        <row r="1186">
          <cell r="I1186">
            <v>83</v>
          </cell>
        </row>
        <row r="1187">
          <cell r="I1187">
            <v>52.600000000000364</v>
          </cell>
        </row>
        <row r="1188">
          <cell r="I1188">
            <v>21.199999999998909</v>
          </cell>
        </row>
        <row r="1189">
          <cell r="I1189">
            <v>107.60000000000036</v>
          </cell>
        </row>
        <row r="1190">
          <cell r="I1190">
            <v>87.5</v>
          </cell>
        </row>
        <row r="1191">
          <cell r="I1191">
            <v>33.100000000000364</v>
          </cell>
        </row>
        <row r="1192">
          <cell r="I1192">
            <v>26.699999999998909</v>
          </cell>
        </row>
        <row r="1193">
          <cell r="I1193">
            <v>136.10000000000036</v>
          </cell>
        </row>
        <row r="1194">
          <cell r="I1194">
            <v>106.10000000000036</v>
          </cell>
        </row>
        <row r="1195">
          <cell r="I1195">
            <v>61.600000000000364</v>
          </cell>
        </row>
        <row r="1196">
          <cell r="I1196">
            <v>18.299999999999272</v>
          </cell>
        </row>
        <row r="1197">
          <cell r="I1197">
            <v>140.10000000000036</v>
          </cell>
        </row>
        <row r="1198">
          <cell r="I1198">
            <v>127.89999999999964</v>
          </cell>
        </row>
        <row r="1199">
          <cell r="I1199">
            <v>44.700000000000728</v>
          </cell>
        </row>
        <row r="1200">
          <cell r="I1200">
            <v>70</v>
          </cell>
        </row>
        <row r="1201">
          <cell r="I1201">
            <v>28.799999999999272</v>
          </cell>
        </row>
        <row r="1202">
          <cell r="I1202">
            <v>44.200000000000728</v>
          </cell>
        </row>
        <row r="1203">
          <cell r="I1203">
            <v>67.799999999999272</v>
          </cell>
        </row>
        <row r="1204">
          <cell r="I1204">
            <v>116.30000000000109</v>
          </cell>
        </row>
        <row r="1205">
          <cell r="I1205">
            <v>128.39999999999964</v>
          </cell>
        </row>
        <row r="1206">
          <cell r="I1206">
            <v>130.19999999999891</v>
          </cell>
        </row>
        <row r="1207">
          <cell r="I1207">
            <v>113.5</v>
          </cell>
        </row>
        <row r="1208">
          <cell r="I1208">
            <v>99.200000000000728</v>
          </cell>
        </row>
        <row r="1209">
          <cell r="I1209">
            <v>122.79999999999927</v>
          </cell>
        </row>
        <row r="1210">
          <cell r="I1210">
            <v>131.70000000000073</v>
          </cell>
        </row>
        <row r="1211">
          <cell r="I1211">
            <v>134.10000000000036</v>
          </cell>
        </row>
        <row r="1212">
          <cell r="I1212">
            <v>121.5</v>
          </cell>
        </row>
        <row r="1213">
          <cell r="I1213">
            <v>135.19999999999891</v>
          </cell>
        </row>
        <row r="1214">
          <cell r="I1214">
            <v>87.900000000001455</v>
          </cell>
        </row>
        <row r="1215">
          <cell r="I1215">
            <v>139.19999999999891</v>
          </cell>
        </row>
        <row r="1216">
          <cell r="I1216">
            <v>142.10000000000036</v>
          </cell>
        </row>
        <row r="1217">
          <cell r="I1217">
            <v>111.20000000000073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tables/table1.xml><?xml version="1.0" encoding="utf-8"?>
<table xmlns="http://schemas.openxmlformats.org/spreadsheetml/2006/main" id="1" name="Tabela1" displayName="Tabela1" ref="A1:Z114" headerRowCount="1" totalsRowShown="0" headerRowDxfId="28" dataDxfId="27" tableBorderDxfId="26">
  <autoFilter ref="A1:Z114"/>
  <tableColumns count="26">
    <tableColumn id="1" name="MÊS DE PAGAMENTO" dataDxfId="25"/>
    <tableColumn id="2" name="MÊS DE REFERENCIA" dataDxfId="24"/>
    <tableColumn id="3" name="LEITURA 1" dataDxfId="23"/>
    <tableColumn id="4" name="LEITURA 2" dataDxfId="22"/>
    <tableColumn id="5" name="MEDIDOR BBRAUN (M³)" dataDxfId="21"/>
    <tableColumn id="6" name="Consumo" dataDxfId="20"/>
    <tableColumn id="7" name="Consumo B1_x000a_Av. Eugênio Borges 1090" dataDxfId="19"/>
    <tableColumn id="8" name="Consumo C1_x000a_Av. Eugênio Borges 1092" dataDxfId="18"/>
    <tableColumn id="9" name="Consumo D1_x000a_Rua Jequitiba, 09" dataDxfId="17"/>
    <tableColumn id="26" name="Consumo Clube_x000a_Rua do Ipe, 22" dataDxfId="16"/>
    <tableColumn id="10" name="Custo A1_x000a_Av. Eugênio Borges 1062" dataDxfId="15"/>
    <tableColumn id="11" name="Custo B1_x000a_Av. Eugênio Borges 1090" dataDxfId="14"/>
    <tableColumn id="12" name="Custo C1_x000a_Av. Eugênio Borges 1092" dataDxfId="13"/>
    <tableColumn id="13" name="Custo D1_x000a_Rua Jequitiba, 09" dataDxfId="12"/>
    <tableColumn id="27" name="Custo Clube_x000a_Rua do Ipe, 22" dataDxfId="11"/>
    <tableColumn id="14" name="TARIFA CEDAE" dataDxfId="10">
      <calculatedColumnFormula>R2/Q2</calculatedColumnFormula>
    </tableColumn>
    <tableColumn id="15" name="CEDAE  TOTAL(M³)" dataDxfId="9">
      <calculatedColumnFormula>SUM(F2:I2)</calculatedColumnFormula>
    </tableColumn>
    <tableColumn id="16" name="CEDAE TOTAL (R$)" dataDxfId="8"/>
    <tableColumn id="17" name="PIS/COFINS" dataDxfId="7">
      <calculatedColumnFormula>7.204%*R2</calculatedColumnFormula>
    </tableColumn>
    <tableColumn id="18" name="VALOR LIQUIDO" dataDxfId="6">
      <calculatedColumnFormula>R2-S2</calculatedColumnFormula>
    </tableColumn>
    <tableColumn id="19" name="TARIFA LIQUIDA" dataDxfId="5">
      <calculatedColumnFormula>T2/Q2</calculatedColumnFormula>
    </tableColumn>
    <tableColumn id="20" name="EFEITO CONSUMO" dataDxfId="4"/>
    <tableColumn id="21" name="EFEITO TARIFA" dataDxfId="3">
      <calculatedColumnFormula>IF(Q2="","",Q2*(U2-U1))</calculatedColumnFormula>
    </tableColumn>
    <tableColumn id="22" name="Dias" dataDxfId="2">
      <calculatedColumnFormula>D2-C2</calculatedColumnFormula>
    </tableColumn>
    <tableColumn id="23" name="Teste Formula" dataDxfId="1"/>
    <tableColumn id="24" name="OBSERVAÇÕ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116"/>
  <sheetViews>
    <sheetView showGridLines="0" tabSelected="1" zoomScale="85" zoomScaleNormal="85" workbookViewId="0">
      <pane xSplit="2" ySplit="1" topLeftCell="T109" activePane="bottomRight" state="frozen"/>
      <selection pane="topRight" activeCell="C1" sqref="C1"/>
      <selection pane="bottomLeft" activeCell="A2" sqref="A2"/>
      <selection pane="bottomRight" activeCell="Y2" sqref="Y2"/>
    </sheetView>
  </sheetViews>
  <sheetFormatPr baseColWidth="8" defaultRowHeight="14.5"/>
  <cols>
    <col width="22" customWidth="1" style="26" min="1" max="1"/>
    <col width="21.1796875" customWidth="1" style="26" min="2" max="2"/>
    <col width="11.81640625" customWidth="1" style="26" min="3" max="4"/>
    <col width="24.1796875" customWidth="1" style="26" min="5" max="5"/>
    <col width="12.7265625" customWidth="1" style="26" min="6" max="8"/>
    <col width="14" bestFit="1" customWidth="1" style="26" min="9" max="9"/>
    <col width="14" customWidth="1" style="26" min="10" max="13"/>
    <col width="15" bestFit="1" customWidth="1" style="26" min="14" max="14"/>
    <col width="15" customWidth="1" style="26" min="15" max="15"/>
    <col width="15.453125" customWidth="1" style="26" min="16" max="16"/>
    <col width="19.453125" customWidth="1" style="26" min="17" max="17"/>
    <col width="19" customWidth="1" style="26" min="18" max="18"/>
    <col width="13.54296875" customWidth="1" style="26" min="19" max="19"/>
    <col width="17" customWidth="1" style="26" min="20" max="20"/>
    <col width="17.1796875" customWidth="1" style="26" min="21" max="21"/>
    <col width="19.1796875" customWidth="1" style="26" min="22" max="22"/>
    <col width="15.7265625" customWidth="1" style="26" min="23" max="23"/>
    <col width="11.81640625" customWidth="1" style="26" min="24" max="24"/>
    <col width="21.453125" customWidth="1" style="26" min="25" max="25"/>
    <col width="139.7265625" bestFit="1" customWidth="1" style="26" min="26" max="26"/>
  </cols>
  <sheetData>
    <row r="1" ht="43.5" customHeight="1" s="26">
      <c r="A1" s="8" t="inlineStr">
        <is>
          <t>MÊS DE PAGAMENTO</t>
        </is>
      </c>
      <c r="B1" s="8" t="inlineStr">
        <is>
          <t>MÊS DE REFERENCIA</t>
        </is>
      </c>
      <c r="C1" s="9" t="inlineStr">
        <is>
          <t>LEITURA 1</t>
        </is>
      </c>
      <c r="D1" s="9" t="inlineStr">
        <is>
          <t>LEITURA 2</t>
        </is>
      </c>
      <c r="E1" s="9" t="inlineStr">
        <is>
          <t>MEDIDOR BBRAUN (M³)</t>
        </is>
      </c>
      <c r="F1" s="9" t="inlineStr">
        <is>
          <t>Consumo</t>
        </is>
      </c>
      <c r="G1" s="9" t="inlineStr">
        <is>
          <t>Consumo B1
Av. Eugênio Borges 1090</t>
        </is>
      </c>
      <c r="H1" s="9" t="inlineStr">
        <is>
          <t>Consumo C1
Av. Eugênio Borges 1092</t>
        </is>
      </c>
      <c r="I1" s="9" t="inlineStr">
        <is>
          <t>Consumo D1
Rua Jequitiba, 09</t>
        </is>
      </c>
      <c r="J1" s="9" t="inlineStr">
        <is>
          <t>Consumo Clube
Rua do Ipe, 22</t>
        </is>
      </c>
      <c r="K1" s="9" t="inlineStr">
        <is>
          <t>Custo A1
Av. Eugênio Borges 1062</t>
        </is>
      </c>
      <c r="L1" s="9" t="inlineStr">
        <is>
          <t>Custo B1
Av. Eugênio Borges 1090</t>
        </is>
      </c>
      <c r="M1" s="9" t="inlineStr">
        <is>
          <t>Custo C1
Av. Eugênio Borges 1092</t>
        </is>
      </c>
      <c r="N1" s="9" t="inlineStr">
        <is>
          <t>Custo D1
Rua Jequitiba, 09</t>
        </is>
      </c>
      <c r="O1" s="9" t="inlineStr">
        <is>
          <t>Custo Clube
Rua do Ipe, 22</t>
        </is>
      </c>
      <c r="P1" s="9" t="inlineStr">
        <is>
          <t>TARIFA CEDAE</t>
        </is>
      </c>
      <c r="Q1" s="9" t="inlineStr">
        <is>
          <t>CEDAE  TOTAL(M³)</t>
        </is>
      </c>
      <c r="R1" s="9" t="inlineStr">
        <is>
          <t>CEDAE TOTAL (R$)</t>
        </is>
      </c>
      <c r="S1" s="9" t="inlineStr">
        <is>
          <t>PIS/COFINS</t>
        </is>
      </c>
      <c r="T1" s="9" t="inlineStr">
        <is>
          <t>VALOR LIQUIDO</t>
        </is>
      </c>
      <c r="U1" s="9" t="inlineStr">
        <is>
          <t>TARIFA LIQUIDA</t>
        </is>
      </c>
      <c r="V1" s="9" t="inlineStr">
        <is>
          <t>EFEITO CONSUMO</t>
        </is>
      </c>
      <c r="W1" s="9" t="inlineStr">
        <is>
          <t>EFEITO TARIFA</t>
        </is>
      </c>
      <c r="X1" s="9" t="inlineStr">
        <is>
          <t>Dias</t>
        </is>
      </c>
      <c r="Y1" s="9" t="inlineStr">
        <is>
          <t>Teste Formula</t>
        </is>
      </c>
      <c r="Z1" s="9" t="inlineStr">
        <is>
          <t>OBSERVAÇÕES</t>
        </is>
      </c>
    </row>
    <row r="2">
      <c r="A2" s="10" t="n">
        <v>42064</v>
      </c>
      <c r="B2" s="10" t="n">
        <v>42005</v>
      </c>
      <c r="C2" s="11" t="n">
        <v>42019</v>
      </c>
      <c r="D2" s="25" t="n">
        <v>42048</v>
      </c>
      <c r="E2" s="29" t="n">
        <v>20994.69699999999</v>
      </c>
      <c r="F2" s="32" t="n"/>
      <c r="G2" s="32" t="n"/>
      <c r="H2" s="32" t="n"/>
      <c r="I2" s="32" t="n"/>
      <c r="J2" s="32" t="n"/>
      <c r="K2" s="32" t="n"/>
      <c r="L2" s="32" t="n"/>
      <c r="M2" s="32" t="n"/>
      <c r="N2" s="32" t="n"/>
      <c r="O2" s="32" t="n"/>
      <c r="P2" s="33" t="n">
        <v>13.172</v>
      </c>
      <c r="Q2" s="29" t="n">
        <v>20066</v>
      </c>
      <c r="R2" s="32" t="n">
        <v>264309.352</v>
      </c>
      <c r="S2" s="34">
        <f>7.204%*R2</f>
        <v/>
      </c>
      <c r="T2" s="34">
        <f>R2-S2</f>
        <v/>
      </c>
      <c r="U2" s="33">
        <f>T2/Q2</f>
        <v/>
      </c>
      <c r="V2" s="34" t="n"/>
      <c r="W2" s="34" t="n"/>
      <c r="X2" s="31" t="n">
        <v>29</v>
      </c>
      <c r="Y2" s="17" t="n"/>
      <c r="Z2" s="17" t="n"/>
    </row>
    <row r="3">
      <c r="A3" s="10" t="n">
        <v>42095</v>
      </c>
      <c r="B3" s="10" t="n">
        <v>42036</v>
      </c>
      <c r="C3" s="11">
        <f>D2</f>
        <v/>
      </c>
      <c r="D3" s="25" t="n">
        <v>42081</v>
      </c>
      <c r="E3" s="29" t="n">
        <v>21129.15299999999</v>
      </c>
      <c r="F3" s="32" t="n"/>
      <c r="G3" s="32" t="n"/>
      <c r="H3" s="32" t="n"/>
      <c r="I3" s="32" t="n"/>
      <c r="J3" s="32" t="n"/>
      <c r="K3" s="32" t="n"/>
      <c r="L3" s="32" t="n"/>
      <c r="M3" s="32" t="n"/>
      <c r="N3" s="32" t="n"/>
      <c r="O3" s="32" t="n"/>
      <c r="P3" s="33" t="n">
        <v>13.172</v>
      </c>
      <c r="Q3" s="29" t="n">
        <v>20374</v>
      </c>
      <c r="R3" s="32" t="n">
        <v>268366.328</v>
      </c>
      <c r="S3" s="34">
        <f>7.204%*R3</f>
        <v/>
      </c>
      <c r="T3" s="34">
        <f>R3-S3</f>
        <v/>
      </c>
      <c r="U3" s="33">
        <f>T3/Q3</f>
        <v/>
      </c>
      <c r="V3" s="34">
        <f>IF(Q3="","",(SUM(Q3)*U2)-SUM(T2))</f>
        <v/>
      </c>
      <c r="W3" s="34">
        <f>IF(Q3="","",Q3*(U3-U2))</f>
        <v/>
      </c>
      <c r="X3" s="31" t="n">
        <v>33</v>
      </c>
      <c r="Y3" s="17" t="n"/>
      <c r="Z3" s="17" t="n"/>
    </row>
    <row r="4">
      <c r="A4" s="10" t="n">
        <v>42125</v>
      </c>
      <c r="B4" s="10" t="n">
        <v>42064</v>
      </c>
      <c r="C4" s="11">
        <f>D3</f>
        <v/>
      </c>
      <c r="D4" s="25" t="n">
        <v>42110</v>
      </c>
      <c r="E4" s="29" t="n">
        <v>15124.185</v>
      </c>
      <c r="F4" s="32" t="n"/>
      <c r="G4" s="32" t="n"/>
      <c r="H4" s="32" t="n"/>
      <c r="I4" s="32" t="n"/>
      <c r="J4" s="32" t="n"/>
      <c r="K4" s="32" t="n"/>
      <c r="L4" s="32" t="n"/>
      <c r="M4" s="32" t="n"/>
      <c r="N4" s="32" t="n"/>
      <c r="O4" s="32" t="n"/>
      <c r="P4" s="33" t="n">
        <v>13.172</v>
      </c>
      <c r="Q4" s="29" t="n">
        <v>14343</v>
      </c>
      <c r="R4" s="32" t="n">
        <v>188925.996</v>
      </c>
      <c r="S4" s="34">
        <f>7.204%*R4</f>
        <v/>
      </c>
      <c r="T4" s="34">
        <f>R4-S4</f>
        <v/>
      </c>
      <c r="U4" s="33">
        <f>T4/Q4</f>
        <v/>
      </c>
      <c r="V4" s="34">
        <f>IF(Q4="","",(SUM(Q4)*U3)-SUM(T3))</f>
        <v/>
      </c>
      <c r="W4" s="34">
        <f>IF(Q4="","",Q4*(U4-U3))</f>
        <v/>
      </c>
      <c r="X4" s="31" t="n">
        <v>29</v>
      </c>
      <c r="Y4" s="17" t="n"/>
      <c r="Z4" s="17" t="n"/>
    </row>
    <row r="5">
      <c r="A5" s="10" t="n">
        <v>42156</v>
      </c>
      <c r="B5" s="10" t="n">
        <v>42095</v>
      </c>
      <c r="C5" s="11">
        <f>D4</f>
        <v/>
      </c>
      <c r="D5" s="25" t="n">
        <v>42143</v>
      </c>
      <c r="E5" s="29" t="n">
        <v>19231.06299999999</v>
      </c>
      <c r="F5" s="32" t="n"/>
      <c r="G5" s="32" t="n"/>
      <c r="H5" s="32" t="n"/>
      <c r="I5" s="32" t="n"/>
      <c r="J5" s="32" t="n"/>
      <c r="K5" s="32" t="n"/>
      <c r="L5" s="32" t="n"/>
      <c r="M5" s="32" t="n"/>
      <c r="N5" s="32" t="n"/>
      <c r="O5" s="32" t="n"/>
      <c r="P5" s="33" t="n">
        <v>13.172</v>
      </c>
      <c r="Q5" s="29" t="n">
        <v>18423.6</v>
      </c>
      <c r="R5" s="32" t="n">
        <v>242675.6592</v>
      </c>
      <c r="S5" s="34">
        <f>7.204%*R5</f>
        <v/>
      </c>
      <c r="T5" s="34">
        <f>R5-S5</f>
        <v/>
      </c>
      <c r="U5" s="33">
        <f>T5/Q5</f>
        <v/>
      </c>
      <c r="V5" s="34">
        <f>IF(Q5="","",(SUM(Q5)*U4)-SUM(T4))</f>
        <v/>
      </c>
      <c r="W5" s="34">
        <f>IF(Q5="","",Q5*(U5-U4))</f>
        <v/>
      </c>
      <c r="X5" s="31" t="n">
        <v>33</v>
      </c>
      <c r="Y5" s="17" t="n"/>
      <c r="Z5" s="17" t="n"/>
    </row>
    <row r="6">
      <c r="A6" s="10" t="n">
        <v>42186</v>
      </c>
      <c r="B6" s="10" t="n">
        <v>42125</v>
      </c>
      <c r="C6" s="11">
        <f>D5</f>
        <v/>
      </c>
      <c r="D6" s="25" t="n">
        <v>42172</v>
      </c>
      <c r="E6" s="29" t="n">
        <v>14813.43200000001</v>
      </c>
      <c r="F6" s="32" t="n"/>
      <c r="G6" s="32" t="n"/>
      <c r="H6" s="32" t="n"/>
      <c r="I6" s="32" t="n"/>
      <c r="J6" s="32" t="n"/>
      <c r="K6" s="32" t="n"/>
      <c r="L6" s="32" t="n"/>
      <c r="M6" s="32" t="n"/>
      <c r="N6" s="32" t="n"/>
      <c r="O6" s="32" t="n"/>
      <c r="P6" s="33" t="n">
        <v>13.172</v>
      </c>
      <c r="Q6" s="29" t="n">
        <v>14286</v>
      </c>
      <c r="R6" s="32" t="n">
        <v>188175.192</v>
      </c>
      <c r="S6" s="34">
        <f>7.204%*R6</f>
        <v/>
      </c>
      <c r="T6" s="34">
        <f>R6-S6</f>
        <v/>
      </c>
      <c r="U6" s="33">
        <f>T6/Q6</f>
        <v/>
      </c>
      <c r="V6" s="34">
        <f>IF(Q6="","",(SUM(Q6)*U5)-SUM(T5))</f>
        <v/>
      </c>
      <c r="W6" s="34">
        <f>IF(Q6="","",Q6*(U6-U5))</f>
        <v/>
      </c>
      <c r="X6" s="31" t="n">
        <v>29</v>
      </c>
      <c r="Y6" s="17" t="n"/>
      <c r="Z6" s="17" t="n"/>
    </row>
    <row r="7">
      <c r="A7" s="10" t="n">
        <v>42217</v>
      </c>
      <c r="B7" s="10" t="n">
        <v>42156</v>
      </c>
      <c r="C7" s="11">
        <f>D6</f>
        <v/>
      </c>
      <c r="D7" s="25" t="n">
        <v>42201</v>
      </c>
      <c r="E7" s="29" t="n">
        <v>12440.27199999999</v>
      </c>
      <c r="F7" s="32" t="n"/>
      <c r="G7" s="32" t="n"/>
      <c r="H7" s="32" t="n"/>
      <c r="I7" s="32" t="n"/>
      <c r="J7" s="32" t="n"/>
      <c r="K7" s="32" t="n"/>
      <c r="L7" s="32" t="n"/>
      <c r="M7" s="32" t="n"/>
      <c r="N7" s="32" t="n"/>
      <c r="O7" s="32" t="n"/>
      <c r="P7" s="33" t="n">
        <v>13.172</v>
      </c>
      <c r="Q7" s="29" t="n">
        <v>12397.2</v>
      </c>
      <c r="R7" s="32" t="n">
        <v>163295.9184</v>
      </c>
      <c r="S7" s="34">
        <f>7.204%*R7</f>
        <v/>
      </c>
      <c r="T7" s="34">
        <f>R7-S7</f>
        <v/>
      </c>
      <c r="U7" s="33">
        <f>T7/Q7</f>
        <v/>
      </c>
      <c r="V7" s="34">
        <f>IF(Q7="","",(SUM(Q7)*U6)-SUM(T6))</f>
        <v/>
      </c>
      <c r="W7" s="34">
        <f>IF(Q7="","",Q7*(U7-U6))</f>
        <v/>
      </c>
      <c r="X7" s="31" t="n">
        <v>29</v>
      </c>
      <c r="Y7" s="17" t="n"/>
      <c r="Z7" s="17" t="n"/>
    </row>
    <row r="8">
      <c r="A8" s="10" t="n">
        <v>42248</v>
      </c>
      <c r="B8" s="10" t="n">
        <v>42186</v>
      </c>
      <c r="C8" s="11">
        <f>D7</f>
        <v/>
      </c>
      <c r="D8" s="25" t="n">
        <v>42230</v>
      </c>
      <c r="E8" s="29" t="n">
        <v>11096.65399999998</v>
      </c>
      <c r="F8" s="32" t="n"/>
      <c r="G8" s="32" t="n"/>
      <c r="H8" s="32" t="n"/>
      <c r="I8" s="32" t="n"/>
      <c r="J8" s="32" t="n"/>
      <c r="K8" s="32" t="n"/>
      <c r="L8" s="32" t="n"/>
      <c r="M8" s="32" t="n"/>
      <c r="N8" s="32" t="n"/>
      <c r="O8" s="32" t="n"/>
      <c r="P8" s="33" t="n">
        <v>13.764</v>
      </c>
      <c r="Q8" s="29" t="n">
        <v>11771.6</v>
      </c>
      <c r="R8" s="32" t="n">
        <v>162024.3024</v>
      </c>
      <c r="S8" s="34">
        <f>7.204%*R8</f>
        <v/>
      </c>
      <c r="T8" s="34">
        <f>R8-S8</f>
        <v/>
      </c>
      <c r="U8" s="33">
        <f>T8/Q8</f>
        <v/>
      </c>
      <c r="V8" s="34">
        <f>IF(Q8="","",(SUM(Q8)*U7)-SUM(T7))</f>
        <v/>
      </c>
      <c r="W8" s="34">
        <f>IF(Q8="","",Q8*(U8-U7))</f>
        <v/>
      </c>
      <c r="X8" s="31" t="n">
        <v>29</v>
      </c>
      <c r="Y8" s="17" t="n"/>
      <c r="Z8" s="17" t="n"/>
    </row>
    <row r="9">
      <c r="A9" s="10" t="n">
        <v>42278</v>
      </c>
      <c r="B9" s="10" t="n">
        <v>42217</v>
      </c>
      <c r="C9" s="11">
        <f>D8</f>
        <v/>
      </c>
      <c r="D9" s="25" t="n">
        <v>42262</v>
      </c>
      <c r="E9" s="29" t="n">
        <v>13133.07100000001</v>
      </c>
      <c r="F9" s="32" t="n"/>
      <c r="G9" s="32" t="n"/>
      <c r="H9" s="32" t="n"/>
      <c r="I9" s="32" t="n"/>
      <c r="J9" s="32" t="n"/>
      <c r="K9" s="32" t="n"/>
      <c r="L9" s="32" t="n"/>
      <c r="M9" s="32" t="n"/>
      <c r="N9" s="32" t="n"/>
      <c r="O9" s="32" t="n"/>
      <c r="P9" s="33" t="n">
        <v>13.764</v>
      </c>
      <c r="Q9" s="29" t="n">
        <v>12724</v>
      </c>
      <c r="R9" s="32" t="n">
        <v>175133.136</v>
      </c>
      <c r="S9" s="34">
        <f>7.204%*R9</f>
        <v/>
      </c>
      <c r="T9" s="34">
        <f>R9-S9</f>
        <v/>
      </c>
      <c r="U9" s="33">
        <f>T9/Q9</f>
        <v/>
      </c>
      <c r="V9" s="34">
        <f>IF(Q9="","",(SUM(Q9)*U8)-SUM(T8))</f>
        <v/>
      </c>
      <c r="W9" s="34">
        <f>IF(Q9="","",Q9*(U9-U8))</f>
        <v/>
      </c>
      <c r="X9" s="31" t="n">
        <v>32</v>
      </c>
      <c r="Y9" s="17" t="n"/>
      <c r="Z9" s="17" t="n"/>
    </row>
    <row r="10">
      <c r="A10" s="10" t="n">
        <v>42309</v>
      </c>
      <c r="B10" s="10" t="n">
        <v>42248</v>
      </c>
      <c r="C10" s="11">
        <f>D9</f>
        <v/>
      </c>
      <c r="D10" s="25" t="n">
        <v>42291</v>
      </c>
      <c r="E10" s="29" t="n">
        <v>11956.912</v>
      </c>
      <c r="F10" s="32" t="n"/>
      <c r="G10" s="32" t="n"/>
      <c r="H10" s="32" t="n"/>
      <c r="I10" s="32" t="n"/>
      <c r="J10" s="32" t="n"/>
      <c r="K10" s="32" t="n"/>
      <c r="L10" s="32" t="n"/>
      <c r="M10" s="32" t="n"/>
      <c r="N10" s="32" t="n"/>
      <c r="O10" s="32" t="n"/>
      <c r="P10" s="33" t="n">
        <v>15.138</v>
      </c>
      <c r="Q10" s="29" t="n">
        <v>11432</v>
      </c>
      <c r="R10" s="32" t="n">
        <v>173057.616</v>
      </c>
      <c r="S10" s="34">
        <f>7.204%*R10</f>
        <v/>
      </c>
      <c r="T10" s="34">
        <f>R10-S10</f>
        <v/>
      </c>
      <c r="U10" s="33">
        <f>T10/Q10</f>
        <v/>
      </c>
      <c r="V10" s="34">
        <f>IF(Q10="","",(SUM(Q10)*U9)-SUM(T9))</f>
        <v/>
      </c>
      <c r="W10" s="34">
        <f>IF(Q10="","",Q10*(U10-U9))</f>
        <v/>
      </c>
      <c r="X10" s="31" t="n">
        <v>29</v>
      </c>
      <c r="Y10" s="17" t="n"/>
      <c r="Z10" s="17" t="n"/>
    </row>
    <row r="11">
      <c r="A11" s="10" t="n">
        <v>42339</v>
      </c>
      <c r="B11" s="10" t="n">
        <v>42278</v>
      </c>
      <c r="C11" s="11">
        <f>D10</f>
        <v/>
      </c>
      <c r="D11" s="25" t="n">
        <v>42321</v>
      </c>
      <c r="E11" s="29" t="n">
        <v>11984.93399999999</v>
      </c>
      <c r="F11" s="32" t="n"/>
      <c r="G11" s="32" t="n"/>
      <c r="H11" s="32" t="n"/>
      <c r="I11" s="32" t="n"/>
      <c r="J11" s="32" t="n"/>
      <c r="K11" s="32" t="n"/>
      <c r="L11" s="32" t="n"/>
      <c r="M11" s="32" t="n"/>
      <c r="N11" s="32" t="n"/>
      <c r="O11" s="32" t="n"/>
      <c r="P11" s="33" t="n">
        <v>15.138</v>
      </c>
      <c r="Q11" s="29" t="n">
        <v>11384</v>
      </c>
      <c r="R11" s="32" t="n">
        <v>172330.992</v>
      </c>
      <c r="S11" s="34">
        <f>7.204%*R11</f>
        <v/>
      </c>
      <c r="T11" s="34">
        <f>R11-S11</f>
        <v/>
      </c>
      <c r="U11" s="33">
        <f>T11/Q11</f>
        <v/>
      </c>
      <c r="V11" s="34">
        <f>IF(Q11="","",(SUM(Q11)*U10)-SUM(T10))</f>
        <v/>
      </c>
      <c r="W11" s="34">
        <f>IF(Q11="","",Q11*(U11-U10))</f>
        <v/>
      </c>
      <c r="X11" s="31" t="n">
        <v>30</v>
      </c>
      <c r="Y11" s="17" t="n"/>
      <c r="Z11" s="17" t="n"/>
    </row>
    <row r="12">
      <c r="A12" s="10" t="n">
        <v>42370</v>
      </c>
      <c r="B12" s="10" t="n">
        <v>42309</v>
      </c>
      <c r="C12" s="11" t="n">
        <v>42321</v>
      </c>
      <c r="D12" s="25" t="n">
        <v>42352</v>
      </c>
      <c r="E12" s="29" t="n">
        <v>12953.5</v>
      </c>
      <c r="F12" s="32" t="n"/>
      <c r="G12" s="32" t="n"/>
      <c r="H12" s="32" t="n"/>
      <c r="I12" s="32" t="n"/>
      <c r="J12" s="32" t="n"/>
      <c r="K12" s="32" t="n"/>
      <c r="L12" s="32" t="n"/>
      <c r="M12" s="32" t="n"/>
      <c r="N12" s="32" t="n"/>
      <c r="O12" s="32" t="n"/>
      <c r="P12" s="33" t="n">
        <v>15.138</v>
      </c>
      <c r="Q12" s="29" t="n">
        <v>12341</v>
      </c>
      <c r="R12" s="32" t="n">
        <v>188134.01</v>
      </c>
      <c r="S12" s="34">
        <f>7.204%*R12</f>
        <v/>
      </c>
      <c r="T12" s="34">
        <f>R12-S12</f>
        <v/>
      </c>
      <c r="U12" s="33">
        <f>T12/Q12</f>
        <v/>
      </c>
      <c r="V12" s="34">
        <f>IF(Q12="","",(SUM(Q12)*U11)-SUM(T11))</f>
        <v/>
      </c>
      <c r="W12" s="34">
        <f>IF(Q12="","",Q12*(U12-U11))</f>
        <v/>
      </c>
      <c r="X12" s="31" t="n">
        <v>31</v>
      </c>
      <c r="Y12" s="17" t="n"/>
      <c r="Z12" s="17" t="n"/>
    </row>
    <row r="13">
      <c r="A13" s="10" t="n">
        <v>42401</v>
      </c>
      <c r="B13" s="10" t="n">
        <v>42339</v>
      </c>
      <c r="C13" s="11" t="n">
        <v>42352</v>
      </c>
      <c r="D13" s="25" t="n">
        <v>42387</v>
      </c>
      <c r="E13" s="29" t="n">
        <v>14133.69999999998</v>
      </c>
      <c r="F13" s="32" t="n"/>
      <c r="G13" s="32" t="n"/>
      <c r="H13" s="32" t="n"/>
      <c r="I13" s="32" t="n"/>
      <c r="J13" s="32" t="n"/>
      <c r="K13" s="32" t="n"/>
      <c r="L13" s="32" t="n"/>
      <c r="M13" s="32" t="n"/>
      <c r="N13" s="32" t="n"/>
      <c r="O13" s="32" t="n"/>
      <c r="P13" s="33" t="n">
        <v>15.138</v>
      </c>
      <c r="Q13" s="29" t="n">
        <v>13555.5</v>
      </c>
      <c r="R13" s="32" t="n">
        <v>206672.66</v>
      </c>
      <c r="S13" s="34">
        <f>7.204%*R13</f>
        <v/>
      </c>
      <c r="T13" s="34">
        <f>R13-S13</f>
        <v/>
      </c>
      <c r="U13" s="33">
        <f>T13/Q13</f>
        <v/>
      </c>
      <c r="V13" s="34">
        <f>IF(Q13="","",(SUM(Q13)*U12)-SUM(T12))</f>
        <v/>
      </c>
      <c r="W13" s="34">
        <f>IF(Q13="","",Q13*(U13-U12))</f>
        <v/>
      </c>
      <c r="X13" s="31" t="n">
        <v>35</v>
      </c>
      <c r="Y13" s="17" t="n"/>
      <c r="Z13" s="17" t="n"/>
    </row>
    <row r="14">
      <c r="A14" s="10" t="n">
        <v>42430</v>
      </c>
      <c r="B14" s="10" t="n">
        <v>42370</v>
      </c>
      <c r="C14" s="11" t="n">
        <v>42387</v>
      </c>
      <c r="D14" s="25" t="n">
        <v>42418</v>
      </c>
      <c r="E14" s="29" t="n">
        <v>13038.70000000001</v>
      </c>
      <c r="F14" s="32" t="n"/>
      <c r="G14" s="32" t="n"/>
      <c r="H14" s="32" t="n"/>
      <c r="I14" s="32" t="n"/>
      <c r="J14" s="32" t="n"/>
      <c r="K14" s="32" t="n"/>
      <c r="L14" s="32" t="n"/>
      <c r="M14" s="32" t="n"/>
      <c r="N14" s="32" t="n"/>
      <c r="O14" s="32" t="n"/>
      <c r="P14" s="33" t="n">
        <v>15.138</v>
      </c>
      <c r="Q14" s="29" t="n">
        <v>12953</v>
      </c>
      <c r="R14" s="32" t="n">
        <v>197442.26</v>
      </c>
      <c r="S14" s="34">
        <f>7.204%*R14</f>
        <v/>
      </c>
      <c r="T14" s="34">
        <f>R14-S14</f>
        <v/>
      </c>
      <c r="U14" s="33">
        <f>T14/Q14</f>
        <v/>
      </c>
      <c r="V14" s="34">
        <f>IF(Q14="","",(SUM(Q14)*U13)-SUM(T13))</f>
        <v/>
      </c>
      <c r="W14" s="34">
        <f>IF(Q14="","",Q14*(U14-U13))</f>
        <v/>
      </c>
      <c r="X14" s="31" t="n">
        <v>31</v>
      </c>
      <c r="Y14" s="17" t="n"/>
      <c r="Z14" s="17" t="n"/>
    </row>
    <row r="15">
      <c r="A15" s="10" t="n">
        <v>42461</v>
      </c>
      <c r="B15" s="10" t="n">
        <v>42401</v>
      </c>
      <c r="C15" s="11" t="n">
        <v>42418</v>
      </c>
      <c r="D15" s="25" t="n">
        <v>42446</v>
      </c>
      <c r="E15" s="29" t="n">
        <v>11493.80000000002</v>
      </c>
      <c r="F15" s="32" t="n"/>
      <c r="G15" s="32" t="n"/>
      <c r="H15" s="32" t="n"/>
      <c r="I15" s="32" t="n"/>
      <c r="J15" s="32" t="n"/>
      <c r="K15" s="32" t="n"/>
      <c r="L15" s="32" t="n"/>
      <c r="M15" s="32" t="n"/>
      <c r="N15" s="32" t="n"/>
      <c r="O15" s="32" t="n"/>
      <c r="P15" s="33" t="n">
        <v>15.138</v>
      </c>
      <c r="Q15" s="29" t="n">
        <v>11027.8</v>
      </c>
      <c r="R15" s="32" t="n">
        <v>168097.16</v>
      </c>
      <c r="S15" s="34">
        <f>7.204%*R15</f>
        <v/>
      </c>
      <c r="T15" s="34">
        <f>R15-S15</f>
        <v/>
      </c>
      <c r="U15" s="33">
        <f>T15/Q15</f>
        <v/>
      </c>
      <c r="V15" s="34">
        <f>IF(Q15="","",(SUM(Q15)*U14)-SUM(T14))</f>
        <v/>
      </c>
      <c r="W15" s="34">
        <f>IF(Q15="","",Q15*(U15-U14))</f>
        <v/>
      </c>
      <c r="X15" s="31" t="n">
        <v>28</v>
      </c>
      <c r="Y15" s="17" t="n"/>
      <c r="Z15" s="17" t="n"/>
    </row>
    <row r="16">
      <c r="A16" s="10" t="n">
        <v>42491</v>
      </c>
      <c r="B16" s="10" t="n">
        <v>42430</v>
      </c>
      <c r="C16" s="11" t="n">
        <v>42446</v>
      </c>
      <c r="D16" s="25" t="n">
        <v>42475</v>
      </c>
      <c r="E16" s="29" t="n">
        <v>10817.60000000001</v>
      </c>
      <c r="F16" s="32" t="n"/>
      <c r="G16" s="32" t="n"/>
      <c r="H16" s="32" t="n"/>
      <c r="I16" s="32" t="n"/>
      <c r="J16" s="32" t="n"/>
      <c r="K16" s="32" t="n"/>
      <c r="L16" s="32" t="n"/>
      <c r="M16" s="32" t="n"/>
      <c r="N16" s="32" t="n"/>
      <c r="O16" s="32" t="n"/>
      <c r="P16" s="33" t="n">
        <v>15.138</v>
      </c>
      <c r="Q16" s="29" t="n">
        <v>10485</v>
      </c>
      <c r="R16" s="32" t="n">
        <v>159780.93</v>
      </c>
      <c r="S16" s="34">
        <f>7.204%*R16</f>
        <v/>
      </c>
      <c r="T16" s="34">
        <f>R16-S16</f>
        <v/>
      </c>
      <c r="U16" s="33">
        <f>T16/Q16</f>
        <v/>
      </c>
      <c r="V16" s="34">
        <f>IF(Q16="","",(SUM(Q16)*U15)-SUM(T15))</f>
        <v/>
      </c>
      <c r="W16" s="34">
        <f>IF(Q16="","",Q16*(U16-U15))</f>
        <v/>
      </c>
      <c r="X16" s="31" t="n">
        <v>29</v>
      </c>
      <c r="Y16" s="17" t="n"/>
      <c r="Z16" s="17" t="n"/>
    </row>
    <row r="17">
      <c r="A17" s="10" t="n">
        <v>42522</v>
      </c>
      <c r="B17" s="10" t="n">
        <v>42461</v>
      </c>
      <c r="C17" s="11" t="n">
        <v>42475</v>
      </c>
      <c r="D17" s="25" t="n">
        <v>42506</v>
      </c>
      <c r="E17" s="29" t="n">
        <v>8280.799999999988</v>
      </c>
      <c r="F17" s="32" t="n"/>
      <c r="G17" s="32" t="n"/>
      <c r="H17" s="32" t="n"/>
      <c r="I17" s="32" t="n"/>
      <c r="J17" s="32" t="n"/>
      <c r="K17" s="32" t="n"/>
      <c r="L17" s="32" t="n"/>
      <c r="M17" s="32" t="n"/>
      <c r="N17" s="32" t="n"/>
      <c r="O17" s="32" t="n"/>
      <c r="P17" s="33" t="n">
        <v>15.138</v>
      </c>
      <c r="Q17" s="29" t="n">
        <v>8096</v>
      </c>
      <c r="R17" s="32" t="n">
        <v>123233.04</v>
      </c>
      <c r="S17" s="34">
        <f>7.204%*R17</f>
        <v/>
      </c>
      <c r="T17" s="34">
        <f>R17-S17</f>
        <v/>
      </c>
      <c r="U17" s="33">
        <f>T17/Q17</f>
        <v/>
      </c>
      <c r="V17" s="34">
        <f>IF(Q17="","",(SUM(Q17)*U16)-SUM(T16))</f>
        <v/>
      </c>
      <c r="W17" s="34">
        <f>IF(Q17="","",Q17*(U17-U16))</f>
        <v/>
      </c>
      <c r="X17" s="31" t="n">
        <v>31</v>
      </c>
      <c r="Y17" s="17" t="n"/>
      <c r="Z17" s="17" t="n"/>
    </row>
    <row r="18">
      <c r="A18" s="10" t="n">
        <v>42552</v>
      </c>
      <c r="B18" s="10" t="n">
        <v>42491</v>
      </c>
      <c r="C18" s="11" t="n">
        <v>42506</v>
      </c>
      <c r="D18" s="25" t="n">
        <v>42535</v>
      </c>
      <c r="E18" s="29" t="n">
        <v>6574.300000000017</v>
      </c>
      <c r="F18" s="32" t="n"/>
      <c r="G18" s="32" t="n"/>
      <c r="H18" s="32" t="n"/>
      <c r="I18" s="32" t="n"/>
      <c r="J18" s="32" t="n"/>
      <c r="K18" s="32" t="n"/>
      <c r="L18" s="32" t="n"/>
      <c r="M18" s="32" t="n"/>
      <c r="N18" s="32" t="n"/>
      <c r="O18" s="32" t="n"/>
      <c r="P18" s="33" t="n">
        <v>15.138</v>
      </c>
      <c r="Q18" s="29" t="n">
        <v>6466</v>
      </c>
      <c r="R18" s="32" t="n">
        <v>97882.308</v>
      </c>
      <c r="S18" s="34">
        <f>7.204%*R18</f>
        <v/>
      </c>
      <c r="T18" s="34">
        <f>R18-S18</f>
        <v/>
      </c>
      <c r="U18" s="33">
        <f>T18/Q18</f>
        <v/>
      </c>
      <c r="V18" s="34">
        <f>IF(Q18="","",(SUM(Q18)*U17)-SUM(T17))</f>
        <v/>
      </c>
      <c r="W18" s="34">
        <f>IF(Q18="","",Q18*(U18-U17))</f>
        <v/>
      </c>
      <c r="X18" s="31" t="n">
        <v>29</v>
      </c>
      <c r="Y18" s="17" t="n"/>
      <c r="Z18" s="17" t="n"/>
    </row>
    <row r="19">
      <c r="A19" s="10" t="n">
        <v>42583</v>
      </c>
      <c r="B19" s="10" t="n">
        <v>42522</v>
      </c>
      <c r="C19" s="11" t="n">
        <v>42535</v>
      </c>
      <c r="D19" s="25" t="n">
        <v>42564</v>
      </c>
      <c r="E19" s="29" t="n">
        <v>8258.200000000012</v>
      </c>
      <c r="F19" s="32" t="n"/>
      <c r="G19" s="32" t="n"/>
      <c r="H19" s="32" t="n"/>
      <c r="I19" s="32" t="n"/>
      <c r="J19" s="32" t="n"/>
      <c r="K19" s="32" t="n"/>
      <c r="L19" s="32" t="n"/>
      <c r="M19" s="32" t="n"/>
      <c r="N19" s="32" t="n"/>
      <c r="O19" s="32" t="n"/>
      <c r="P19" s="33" t="n">
        <v>15.138</v>
      </c>
      <c r="Q19" s="29" t="n">
        <v>8116</v>
      </c>
      <c r="R19" s="32" t="n">
        <v>122860.008</v>
      </c>
      <c r="S19" s="34">
        <f>7.204%*R19</f>
        <v/>
      </c>
      <c r="T19" s="34">
        <f>R19-S19</f>
        <v/>
      </c>
      <c r="U19" s="33">
        <f>T19/Q19</f>
        <v/>
      </c>
      <c r="V19" s="34">
        <f>IF(Q19="","",(SUM(Q19)*U18)-SUM(T18))</f>
        <v/>
      </c>
      <c r="W19" s="34">
        <f>IF(Q19="","",Q19*(U19-U18))</f>
        <v/>
      </c>
      <c r="X19" s="31" t="n">
        <v>29</v>
      </c>
      <c r="Y19" s="17" t="n"/>
      <c r="Z19" s="17" t="n"/>
    </row>
    <row r="20">
      <c r="A20" s="10" t="n">
        <v>42614</v>
      </c>
      <c r="B20" s="10" t="n">
        <v>42552</v>
      </c>
      <c r="C20" s="11" t="n">
        <v>42564</v>
      </c>
      <c r="D20" s="25" t="n">
        <v>42593</v>
      </c>
      <c r="E20" s="29" t="n">
        <v>8032.400000000023</v>
      </c>
      <c r="F20" s="32" t="n"/>
      <c r="G20" s="32" t="n"/>
      <c r="H20" s="32" t="n"/>
      <c r="I20" s="32" t="n"/>
      <c r="J20" s="32" t="n"/>
      <c r="K20" s="32" t="n"/>
      <c r="L20" s="32" t="n"/>
      <c r="M20" s="32" t="n"/>
      <c r="N20" s="32" t="n"/>
      <c r="O20" s="32" t="n"/>
      <c r="P20" s="33" t="n">
        <v>15.138</v>
      </c>
      <c r="Q20" s="29" t="n">
        <v>7841</v>
      </c>
      <c r="R20" s="32" t="n">
        <v>118697.058</v>
      </c>
      <c r="S20" s="34">
        <f>7.204%*R20</f>
        <v/>
      </c>
      <c r="T20" s="34">
        <f>R20-S20</f>
        <v/>
      </c>
      <c r="U20" s="33">
        <f>T20/Q20</f>
        <v/>
      </c>
      <c r="V20" s="34">
        <f>IF(Q20="","",(SUM(Q20)*U19)-SUM(T19))</f>
        <v/>
      </c>
      <c r="W20" s="34">
        <f>IF(Q20="","",Q20*(U20-U19))</f>
        <v/>
      </c>
      <c r="X20" s="31" t="n">
        <v>29</v>
      </c>
      <c r="Y20" s="17" t="n"/>
      <c r="Z20" s="17" t="n"/>
    </row>
    <row r="21">
      <c r="A21" s="10" t="n">
        <v>42644</v>
      </c>
      <c r="B21" s="10" t="n">
        <v>42583</v>
      </c>
      <c r="C21" s="11" t="n">
        <v>42593</v>
      </c>
      <c r="D21" s="25" t="n">
        <v>42626</v>
      </c>
      <c r="E21" s="29" t="n">
        <v>9214.5</v>
      </c>
      <c r="F21" s="32" t="n"/>
      <c r="G21" s="32" t="n"/>
      <c r="H21" s="32" t="n"/>
      <c r="I21" s="32" t="n"/>
      <c r="J21" s="32" t="n"/>
      <c r="K21" s="32" t="n"/>
      <c r="L21" s="32" t="n"/>
      <c r="M21" s="32" t="n"/>
      <c r="N21" s="32" t="n"/>
      <c r="O21" s="32" t="n"/>
      <c r="P21" s="33" t="n">
        <v>15.138</v>
      </c>
      <c r="Q21" s="29" t="n">
        <v>11285</v>
      </c>
      <c r="R21" s="32" t="n">
        <v>170832.33</v>
      </c>
      <c r="S21" s="34">
        <f>7.204%*R21</f>
        <v/>
      </c>
      <c r="T21" s="34">
        <f>R21-S21</f>
        <v/>
      </c>
      <c r="U21" s="33">
        <f>T21/Q21</f>
        <v/>
      </c>
      <c r="V21" s="34">
        <f>IF(Q21="","",(SUM(Q21)*U20)-SUM(T20))</f>
        <v/>
      </c>
      <c r="W21" s="34">
        <f>IF(Q21="","",Q21*(U21-U20))</f>
        <v/>
      </c>
      <c r="X21" s="31" t="n">
        <v>33</v>
      </c>
      <c r="Y21" s="17" t="n"/>
      <c r="Z21" s="17" t="n"/>
    </row>
    <row r="22">
      <c r="A22" s="10" t="n">
        <v>42675</v>
      </c>
      <c r="B22" s="10" t="n">
        <v>42614</v>
      </c>
      <c r="C22" s="11" t="n">
        <v>42626</v>
      </c>
      <c r="D22" s="25" t="n">
        <v>42654</v>
      </c>
      <c r="E22" s="29" t="n">
        <v>3320</v>
      </c>
      <c r="F22" s="32" t="n"/>
      <c r="G22" s="32" t="n"/>
      <c r="H22" s="32" t="n"/>
      <c r="I22" s="32" t="n"/>
      <c r="J22" s="32" t="n"/>
      <c r="K22" s="32" t="n"/>
      <c r="L22" s="32" t="n"/>
      <c r="M22" s="32" t="n"/>
      <c r="N22" s="32" t="n"/>
      <c r="O22" s="32" t="n"/>
      <c r="P22" s="33" t="n">
        <v>15.678</v>
      </c>
      <c r="Q22" s="29" t="n">
        <v>4835</v>
      </c>
      <c r="R22" s="32" t="n">
        <v>75803.13</v>
      </c>
      <c r="S22" s="34">
        <f>7.204%*R22</f>
        <v/>
      </c>
      <c r="T22" s="34">
        <f>R22-S22</f>
        <v/>
      </c>
      <c r="U22" s="33">
        <f>T22/Q22</f>
        <v/>
      </c>
      <c r="V22" s="34">
        <f>IF(Q22="","",(SUM(Q22)*U21)-SUM(T21))</f>
        <v/>
      </c>
      <c r="W22" s="34">
        <f>IF(Q22="","",Q22*(U22-U21))</f>
        <v/>
      </c>
      <c r="X22" s="31" t="n">
        <v>28</v>
      </c>
      <c r="Y22" s="17" t="n"/>
      <c r="Z22" s="17" t="n"/>
    </row>
    <row r="23">
      <c r="A23" s="10" t="n">
        <v>42705</v>
      </c>
      <c r="B23" s="10" t="n">
        <v>42644</v>
      </c>
      <c r="C23" s="11" t="n">
        <v>42654</v>
      </c>
      <c r="D23" s="25" t="n">
        <v>42685</v>
      </c>
      <c r="E23" s="29" t="n">
        <v>7758.5</v>
      </c>
      <c r="F23" s="32" t="n"/>
      <c r="G23" s="32" t="n"/>
      <c r="H23" s="32" t="n"/>
      <c r="I23" s="32" t="n"/>
      <c r="J23" s="32" t="n"/>
      <c r="K23" s="32" t="n"/>
      <c r="L23" s="32" t="n"/>
      <c r="M23" s="32" t="n"/>
      <c r="N23" s="32" t="n"/>
      <c r="O23" s="32" t="n"/>
      <c r="P23" s="33" t="n">
        <v>15.678</v>
      </c>
      <c r="Q23" s="29" t="n">
        <v>12014</v>
      </c>
      <c r="R23" s="32" t="n">
        <v>188355.492</v>
      </c>
      <c r="S23" s="34">
        <f>7.204%*R23</f>
        <v/>
      </c>
      <c r="T23" s="34">
        <f>R23-S23</f>
        <v/>
      </c>
      <c r="U23" s="33">
        <f>T23/Q23</f>
        <v/>
      </c>
      <c r="V23" s="34">
        <f>IF(Q23="","",(SUM(Q23)*U22)-SUM(T22))</f>
        <v/>
      </c>
      <c r="W23" s="34">
        <f>IF(Q23="","",Q23*(U23-U22))</f>
        <v/>
      </c>
      <c r="X23" s="31" t="n">
        <v>31</v>
      </c>
      <c r="Y23" s="17" t="n"/>
      <c r="Z23" s="17" t="n"/>
    </row>
    <row r="24">
      <c r="A24" s="10" t="n">
        <v>42736</v>
      </c>
      <c r="B24" s="10" t="n">
        <v>42675</v>
      </c>
      <c r="C24" s="11" t="n">
        <v>42685</v>
      </c>
      <c r="D24" s="25" t="n">
        <v>42716</v>
      </c>
      <c r="E24" s="29" t="n">
        <v>12065.30000000002</v>
      </c>
      <c r="F24" s="32" t="n"/>
      <c r="G24" s="32" t="n"/>
      <c r="H24" s="32" t="n"/>
      <c r="I24" s="32" t="n"/>
      <c r="J24" s="32" t="n"/>
      <c r="K24" s="32" t="n"/>
      <c r="L24" s="32" t="n"/>
      <c r="M24" s="32" t="n"/>
      <c r="N24" s="32" t="n"/>
      <c r="O24" s="32" t="n"/>
      <c r="P24" s="33" t="n">
        <v>16.549</v>
      </c>
      <c r="Q24" s="29" t="n">
        <v>11115</v>
      </c>
      <c r="R24" s="32" t="n">
        <v>183942.135</v>
      </c>
      <c r="S24" s="34">
        <f>7.204%*R24</f>
        <v/>
      </c>
      <c r="T24" s="34">
        <f>R24-S24</f>
        <v/>
      </c>
      <c r="U24" s="33">
        <f>T24/Q24</f>
        <v/>
      </c>
      <c r="V24" s="34">
        <f>IF(Q24="","",(SUM(Q24)*U23)-SUM(T23))</f>
        <v/>
      </c>
      <c r="W24" s="34">
        <f>IF(Q24="","",Q24*(U24-U23))</f>
        <v/>
      </c>
      <c r="X24" s="31" t="n">
        <v>31</v>
      </c>
      <c r="Y24" s="17" t="n"/>
      <c r="Z24" s="17" t="n"/>
    </row>
    <row r="25">
      <c r="A25" s="10" t="n">
        <v>42767</v>
      </c>
      <c r="B25" s="10" t="n">
        <v>42705</v>
      </c>
      <c r="C25" s="11" t="n">
        <v>42716</v>
      </c>
      <c r="D25" s="25" t="n">
        <v>42745</v>
      </c>
      <c r="E25" s="29" t="n">
        <v>13114.29999999999</v>
      </c>
      <c r="F25" s="32" t="n"/>
      <c r="G25" s="32" t="n"/>
      <c r="H25" s="32" t="n"/>
      <c r="I25" s="32" t="n"/>
      <c r="J25" s="32" t="n"/>
      <c r="K25" s="32" t="n"/>
      <c r="L25" s="32" t="n"/>
      <c r="M25" s="32" t="n"/>
      <c r="N25" s="32" t="n"/>
      <c r="O25" s="32" t="n"/>
      <c r="P25" s="33" t="n">
        <v>16.549</v>
      </c>
      <c r="Q25" s="29" t="n">
        <v>13046</v>
      </c>
      <c r="R25" s="32" t="n">
        <v>215898.254</v>
      </c>
      <c r="S25" s="34">
        <f>7.204%*R25</f>
        <v/>
      </c>
      <c r="T25" s="34">
        <f>R25-S25</f>
        <v/>
      </c>
      <c r="U25" s="33">
        <f>T25/Q25</f>
        <v/>
      </c>
      <c r="V25" s="34">
        <f>IF(Q25="","",(SUM(Q25)*U24)-SUM(T24))</f>
        <v/>
      </c>
      <c r="W25" s="34">
        <f>IF(Q25="","",Q25*(U25-U24))</f>
        <v/>
      </c>
      <c r="X25" s="31" t="n">
        <v>29</v>
      </c>
      <c r="Y25" s="17" t="n"/>
      <c r="Z25" s="17" t="n"/>
    </row>
    <row r="26">
      <c r="A26" s="10" t="n">
        <v>42795</v>
      </c>
      <c r="B26" s="10" t="n">
        <v>42736</v>
      </c>
      <c r="C26" s="11" t="n">
        <v>42745</v>
      </c>
      <c r="D26" s="25" t="n">
        <v>42774</v>
      </c>
      <c r="E26" s="29" t="n">
        <v>13515.29999999999</v>
      </c>
      <c r="F26" s="32" t="n"/>
      <c r="G26" s="32" t="n"/>
      <c r="H26" s="32" t="n"/>
      <c r="I26" s="32" t="n"/>
      <c r="J26" s="32" t="n"/>
      <c r="K26" s="32" t="n"/>
      <c r="L26" s="32" t="n"/>
      <c r="M26" s="32" t="n"/>
      <c r="N26" s="32" t="n"/>
      <c r="O26" s="32" t="n"/>
      <c r="P26" s="33" t="n">
        <v>17.729</v>
      </c>
      <c r="Q26" s="29" t="n">
        <v>14298</v>
      </c>
      <c r="R26" s="32" t="n">
        <v>253489.242</v>
      </c>
      <c r="S26" s="34">
        <f>7.204%*R26</f>
        <v/>
      </c>
      <c r="T26" s="34">
        <f>R26-S26</f>
        <v/>
      </c>
      <c r="U26" s="33">
        <f>T26/Q26</f>
        <v/>
      </c>
      <c r="V26" s="34">
        <f>IF(Q26="","",(SUM(Q26)*U25)-SUM(T25))</f>
        <v/>
      </c>
      <c r="W26" s="34">
        <f>IF(Q26="","",Q26*(U26-U25))</f>
        <v/>
      </c>
      <c r="X26" s="31" t="n">
        <v>29</v>
      </c>
      <c r="Y26" s="17" t="n"/>
      <c r="Z26" s="17" t="n"/>
    </row>
    <row r="27">
      <c r="A27" s="10" t="n">
        <v>42826</v>
      </c>
      <c r="B27" s="10" t="n">
        <v>42767</v>
      </c>
      <c r="C27" s="11" t="n">
        <v>42774</v>
      </c>
      <c r="D27" s="25" t="n">
        <v>42807</v>
      </c>
      <c r="E27" s="29" t="n">
        <v>13048.29999999999</v>
      </c>
      <c r="F27" s="32" t="n"/>
      <c r="G27" s="32" t="n"/>
      <c r="H27" s="32" t="n"/>
      <c r="I27" s="32" t="n"/>
      <c r="J27" s="32" t="n"/>
      <c r="K27" s="32" t="n"/>
      <c r="L27" s="32" t="n"/>
      <c r="M27" s="32" t="n"/>
      <c r="N27" s="32" t="n"/>
      <c r="O27" s="32" t="n"/>
      <c r="P27" s="33" t="n">
        <v>17.729</v>
      </c>
      <c r="Q27" s="29" t="n">
        <v>13153</v>
      </c>
      <c r="R27" s="32" t="n">
        <v>233189.537</v>
      </c>
      <c r="S27" s="34">
        <f>7.204%*R27</f>
        <v/>
      </c>
      <c r="T27" s="34">
        <f>R27-S27</f>
        <v/>
      </c>
      <c r="U27" s="33">
        <f>T27/Q27</f>
        <v/>
      </c>
      <c r="V27" s="34">
        <f>IF(Q27="","",(SUM(Q27)*U26)-SUM(T26))</f>
        <v/>
      </c>
      <c r="W27" s="34">
        <f>IF(Q27="","",Q27*(U27-U26))</f>
        <v/>
      </c>
      <c r="X27" s="31" t="n">
        <v>33</v>
      </c>
      <c r="Y27" s="17" t="n"/>
      <c r="Z27" s="17" t="n"/>
    </row>
    <row r="28">
      <c r="A28" s="10" t="n">
        <v>42856</v>
      </c>
      <c r="B28" s="10" t="n">
        <v>42795</v>
      </c>
      <c r="C28" s="11" t="n">
        <v>42807</v>
      </c>
      <c r="D28" s="25" t="n">
        <v>42835</v>
      </c>
      <c r="E28" s="29" t="n">
        <v>11998.79999999999</v>
      </c>
      <c r="F28" s="32" t="n"/>
      <c r="G28" s="32" t="n"/>
      <c r="H28" s="32" t="n"/>
      <c r="I28" s="32" t="n"/>
      <c r="J28" s="32" t="n"/>
      <c r="K28" s="32" t="n"/>
      <c r="L28" s="32" t="n"/>
      <c r="M28" s="32" t="n"/>
      <c r="N28" s="32" t="n"/>
      <c r="O28" s="32" t="n"/>
      <c r="P28" s="33" t="n">
        <v>17.729</v>
      </c>
      <c r="Q28" s="29" t="n">
        <v>12814</v>
      </c>
      <c r="R28" s="32" t="n">
        <v>227179.406</v>
      </c>
      <c r="S28" s="34">
        <f>7.204%*R28</f>
        <v/>
      </c>
      <c r="T28" s="34">
        <f>R28-S28</f>
        <v/>
      </c>
      <c r="U28" s="33">
        <f>T28/Q28</f>
        <v/>
      </c>
      <c r="V28" s="34">
        <f>IF(Q28="","",(SUM(Q28)*U27)-SUM(T27))</f>
        <v/>
      </c>
      <c r="W28" s="34">
        <f>IF(Q28="","",Q28*(U28-U27))</f>
        <v/>
      </c>
      <c r="X28" s="31" t="n">
        <v>28</v>
      </c>
      <c r="Y28" s="17" t="n"/>
      <c r="Z28" s="17" t="n"/>
    </row>
    <row r="29">
      <c r="A29" s="10" t="n">
        <v>42887</v>
      </c>
      <c r="B29" s="10" t="n">
        <v>42826</v>
      </c>
      <c r="C29" s="11" t="n">
        <v>42835</v>
      </c>
      <c r="D29" s="25" t="n">
        <v>42866</v>
      </c>
      <c r="E29" s="29" t="n">
        <v>12020.39999999999</v>
      </c>
      <c r="F29" s="32" t="n"/>
      <c r="G29" s="32" t="n"/>
      <c r="H29" s="32" t="n"/>
      <c r="I29" s="32" t="n"/>
      <c r="J29" s="32" t="n"/>
      <c r="K29" s="32" t="n"/>
      <c r="L29" s="32" t="n"/>
      <c r="M29" s="32" t="n"/>
      <c r="N29" s="32" t="n"/>
      <c r="O29" s="32" t="n"/>
      <c r="P29" s="33" t="n">
        <v>17.729</v>
      </c>
      <c r="Q29" s="29" t="n">
        <v>11986.9</v>
      </c>
      <c r="R29" s="32" t="n">
        <v>212515.7501</v>
      </c>
      <c r="S29" s="34">
        <f>7.204%*R29</f>
        <v/>
      </c>
      <c r="T29" s="34">
        <f>R29-S29</f>
        <v/>
      </c>
      <c r="U29" s="33">
        <f>T29/Q29</f>
        <v/>
      </c>
      <c r="V29" s="34">
        <f>IF(Q29="","",(SUM(Q29)*U28)-SUM(T28))</f>
        <v/>
      </c>
      <c r="W29" s="34">
        <f>IF(Q29="","",Q29*(U29-U28))</f>
        <v/>
      </c>
      <c r="X29" s="31" t="n">
        <v>31</v>
      </c>
      <c r="Y29" s="17" t="n"/>
      <c r="Z29" s="17" t="n"/>
    </row>
    <row r="30">
      <c r="A30" s="10" t="n">
        <v>42917</v>
      </c>
      <c r="B30" s="10" t="n">
        <v>42856</v>
      </c>
      <c r="C30" s="11" t="n">
        <v>42866</v>
      </c>
      <c r="D30" s="25" t="n">
        <v>42894</v>
      </c>
      <c r="E30" s="29" t="n">
        <v>9558.900000000023</v>
      </c>
      <c r="F30" s="32" t="n"/>
      <c r="G30" s="32" t="n"/>
      <c r="H30" s="32" t="n"/>
      <c r="I30" s="32" t="n"/>
      <c r="J30" s="32" t="n"/>
      <c r="K30" s="32" t="n"/>
      <c r="L30" s="32" t="n"/>
      <c r="M30" s="32" t="n"/>
      <c r="N30" s="32" t="n"/>
      <c r="O30" s="32" t="n"/>
      <c r="P30" s="33" t="n">
        <v>17.729</v>
      </c>
      <c r="Q30" s="29" t="n">
        <v>8871</v>
      </c>
      <c r="R30" s="32" t="n">
        <v>157273.959</v>
      </c>
      <c r="S30" s="34">
        <f>7.204%*R30</f>
        <v/>
      </c>
      <c r="T30" s="34">
        <f>R30-S30</f>
        <v/>
      </c>
      <c r="U30" s="33">
        <f>T30/Q30</f>
        <v/>
      </c>
      <c r="V30" s="34">
        <f>IF(Q30="","",(SUM(Q30)*U29)-SUM(T29))</f>
        <v/>
      </c>
      <c r="W30" s="34">
        <f>IF(Q30="","",Q30*(U30-U29))</f>
        <v/>
      </c>
      <c r="X30" s="31" t="n">
        <v>28</v>
      </c>
      <c r="Y30" s="17" t="n"/>
      <c r="Z30" s="17" t="n"/>
    </row>
    <row r="31">
      <c r="A31" s="10" t="n">
        <v>42948</v>
      </c>
      <c r="B31" s="10" t="n">
        <v>42887</v>
      </c>
      <c r="C31" s="11" t="n">
        <v>42894</v>
      </c>
      <c r="D31" s="25" t="n">
        <v>42923</v>
      </c>
      <c r="E31" s="29" t="n">
        <v>10592.90000000002</v>
      </c>
      <c r="F31" s="32" t="n"/>
      <c r="G31" s="32" t="n"/>
      <c r="H31" s="32" t="n"/>
      <c r="I31" s="32" t="n"/>
      <c r="J31" s="32" t="n"/>
      <c r="K31" s="32" t="n"/>
      <c r="L31" s="32" t="n"/>
      <c r="M31" s="32" t="n"/>
      <c r="N31" s="32" t="n"/>
      <c r="O31" s="32" t="n"/>
      <c r="P31" s="33" t="n">
        <v>17.729</v>
      </c>
      <c r="Q31" s="29" t="n">
        <v>9093.200000000001</v>
      </c>
      <c r="R31" s="32" t="n">
        <v>161213.3428</v>
      </c>
      <c r="S31" s="34">
        <f>7.204%*R31</f>
        <v/>
      </c>
      <c r="T31" s="34">
        <f>R31-S31</f>
        <v/>
      </c>
      <c r="U31" s="33">
        <f>T31/Q31</f>
        <v/>
      </c>
      <c r="V31" s="34">
        <f>IF(Q31="","",(SUM(Q31)*U30)-SUM(T30))</f>
        <v/>
      </c>
      <c r="W31" s="34">
        <f>IF(Q31="","",Q31*(U31-U30))</f>
        <v/>
      </c>
      <c r="X31" s="31" t="n">
        <v>29</v>
      </c>
      <c r="Y31" s="17" t="n"/>
      <c r="Z31" s="17" t="n"/>
    </row>
    <row r="32">
      <c r="A32" s="10" t="n">
        <v>42979</v>
      </c>
      <c r="B32" s="10" t="n">
        <v>42917</v>
      </c>
      <c r="C32" s="11" t="n">
        <v>42923</v>
      </c>
      <c r="D32" s="25" t="n">
        <v>42951</v>
      </c>
      <c r="E32" s="29" t="n">
        <v>9595.500000000029</v>
      </c>
      <c r="F32" s="32" t="n"/>
      <c r="G32" s="32" t="n"/>
      <c r="H32" s="32" t="n"/>
      <c r="I32" s="32" t="n"/>
      <c r="J32" s="32" t="n"/>
      <c r="K32" s="32" t="n"/>
      <c r="L32" s="32" t="n"/>
      <c r="M32" s="32" t="n"/>
      <c r="N32" s="32" t="n"/>
      <c r="O32" s="32" t="n"/>
      <c r="P32" s="33" t="n">
        <v>18.366</v>
      </c>
      <c r="Q32" s="29" t="n">
        <v>9853</v>
      </c>
      <c r="R32" s="32" t="n">
        <v>180960.198</v>
      </c>
      <c r="S32" s="34">
        <f>7.204%*R32</f>
        <v/>
      </c>
      <c r="T32" s="34">
        <f>R32-S32</f>
        <v/>
      </c>
      <c r="U32" s="33">
        <f>T32/Q32</f>
        <v/>
      </c>
      <c r="V32" s="34">
        <f>IF(Q32="","",(SUM(Q32)*U31)-SUM(T31))</f>
        <v/>
      </c>
      <c r="W32" s="34">
        <f>IF(Q32="","",Q32*(U32-U31))</f>
        <v/>
      </c>
      <c r="X32" s="31" t="n">
        <v>28</v>
      </c>
      <c r="Y32" s="17" t="n"/>
      <c r="Z32" s="17" t="n"/>
    </row>
    <row r="33">
      <c r="A33" s="10" t="n">
        <v>43009</v>
      </c>
      <c r="B33" s="10" t="n">
        <v>42948</v>
      </c>
      <c r="C33" s="11" t="n">
        <v>42951</v>
      </c>
      <c r="D33" s="25" t="n">
        <v>42979</v>
      </c>
      <c r="E33" s="29" t="n">
        <v>9505.850000000011</v>
      </c>
      <c r="F33" s="32" t="n"/>
      <c r="G33" s="32" t="n"/>
      <c r="H33" s="32" t="n"/>
      <c r="I33" s="32" t="n"/>
      <c r="J33" s="32" t="n"/>
      <c r="K33" s="32" t="n"/>
      <c r="L33" s="32" t="n"/>
      <c r="M33" s="32" t="n"/>
      <c r="N33" s="32" t="n"/>
      <c r="O33" s="32" t="n"/>
      <c r="P33" s="33" t="n">
        <v>18.366</v>
      </c>
      <c r="Q33" s="29" t="n">
        <v>9124</v>
      </c>
      <c r="R33" s="32" t="n">
        <v>167571.384</v>
      </c>
      <c r="S33" s="34">
        <f>7.204%*R33</f>
        <v/>
      </c>
      <c r="T33" s="34">
        <f>R33-S33</f>
        <v/>
      </c>
      <c r="U33" s="33">
        <f>T33/Q33</f>
        <v/>
      </c>
      <c r="V33" s="34">
        <f>IF(Q33="","",(SUM(Q33)*U32)-SUM(T32))</f>
        <v/>
      </c>
      <c r="W33" s="34">
        <f>IF(Q33="","",Q33*(U33-U32))</f>
        <v/>
      </c>
      <c r="X33" s="31" t="n">
        <v>28</v>
      </c>
      <c r="Y33" s="17" t="n"/>
      <c r="Z33" s="17" t="n"/>
    </row>
    <row r="34">
      <c r="A34" s="10" t="n">
        <v>43040</v>
      </c>
      <c r="B34" s="10" t="n">
        <v>42979</v>
      </c>
      <c r="C34" s="11" t="n">
        <v>42979</v>
      </c>
      <c r="D34" s="25" t="n">
        <v>43010</v>
      </c>
      <c r="E34" s="29" t="n">
        <v>11713.91999999997</v>
      </c>
      <c r="F34" s="32" t="n"/>
      <c r="G34" s="32" t="n"/>
      <c r="H34" s="32" t="n"/>
      <c r="I34" s="32" t="n"/>
      <c r="J34" s="32" t="n"/>
      <c r="K34" s="32" t="n"/>
      <c r="L34" s="32" t="n"/>
      <c r="M34" s="32" t="n"/>
      <c r="N34" s="32" t="n"/>
      <c r="O34" s="32" t="n"/>
      <c r="P34" s="33" t="n">
        <v>18.366</v>
      </c>
      <c r="Q34" s="29" t="n">
        <v>10332</v>
      </c>
      <c r="R34" s="32" t="n">
        <v>189757.512</v>
      </c>
      <c r="S34" s="34">
        <f>7.204%*R34</f>
        <v/>
      </c>
      <c r="T34" s="34">
        <f>R34-S34</f>
        <v/>
      </c>
      <c r="U34" s="33">
        <f>T34/Q34</f>
        <v/>
      </c>
      <c r="V34" s="34">
        <f>IF(Q34="","",(SUM(Q34)*U33)-SUM(T33))</f>
        <v/>
      </c>
      <c r="W34" s="34">
        <f>IF(Q34="","",Q34*(U34-U33))</f>
        <v/>
      </c>
      <c r="X34" s="31" t="n">
        <v>31</v>
      </c>
      <c r="Y34" s="17" t="n"/>
      <c r="Z34" s="17" t="n"/>
    </row>
    <row r="35">
      <c r="A35" s="10" t="n">
        <v>43070</v>
      </c>
      <c r="B35" s="10" t="n">
        <v>43009</v>
      </c>
      <c r="C35" s="11" t="n">
        <v>43010</v>
      </c>
      <c r="D35" s="25" t="n">
        <v>43040</v>
      </c>
      <c r="E35" s="29" t="n">
        <v>10549.13999999998</v>
      </c>
      <c r="F35" s="32" t="n"/>
      <c r="G35" s="32" t="n"/>
      <c r="H35" s="32" t="n"/>
      <c r="I35" s="32" t="n"/>
      <c r="J35" s="32" t="n"/>
      <c r="K35" s="32" t="n"/>
      <c r="L35" s="32" t="n"/>
      <c r="M35" s="32" t="n"/>
      <c r="N35" s="32" t="n"/>
      <c r="O35" s="32" t="n"/>
      <c r="P35" s="33" t="n">
        <v>18.366</v>
      </c>
      <c r="Q35" s="29" t="n">
        <v>8623</v>
      </c>
      <c r="R35" s="32" t="n">
        <v>158370.018</v>
      </c>
      <c r="S35" s="34">
        <f>7.204%*R35</f>
        <v/>
      </c>
      <c r="T35" s="34">
        <f>R35-S35</f>
        <v/>
      </c>
      <c r="U35" s="33">
        <f>T35/Q35</f>
        <v/>
      </c>
      <c r="V35" s="34">
        <f>IF(Q35="","",(SUM(Q35)*U34)-SUM(T34))</f>
        <v/>
      </c>
      <c r="W35" s="34">
        <f>IF(Q35="","",Q35*(U35-U34))</f>
        <v/>
      </c>
      <c r="X35" s="31" t="n">
        <v>30</v>
      </c>
      <c r="Y35" s="17" t="n"/>
      <c r="Z35" s="17" t="n"/>
    </row>
    <row r="36">
      <c r="A36" s="10" t="n">
        <v>43101</v>
      </c>
      <c r="B36" s="10" t="n">
        <v>43040</v>
      </c>
      <c r="C36" s="11" t="n">
        <v>43040</v>
      </c>
      <c r="D36" s="25" t="n">
        <v>43073</v>
      </c>
      <c r="E36" s="29" t="n">
        <v>10803.26999999995</v>
      </c>
      <c r="F36" s="32" t="n"/>
      <c r="G36" s="32" t="n"/>
      <c r="H36" s="32" t="n"/>
      <c r="I36" s="32" t="n"/>
      <c r="J36" s="32" t="n"/>
      <c r="K36" s="32" t="n"/>
      <c r="L36" s="32" t="n"/>
      <c r="M36" s="32" t="n"/>
      <c r="N36" s="32" t="n"/>
      <c r="O36" s="32" t="n"/>
      <c r="P36" s="33" t="n">
        <v>19.332</v>
      </c>
      <c r="Q36" s="29" t="n">
        <v>10531</v>
      </c>
      <c r="R36" s="32" t="n">
        <v>203585.292</v>
      </c>
      <c r="S36" s="34">
        <f>7.204%*R36</f>
        <v/>
      </c>
      <c r="T36" s="34">
        <f>R36-S36</f>
        <v/>
      </c>
      <c r="U36" s="33">
        <f>T36/Q36</f>
        <v/>
      </c>
      <c r="V36" s="34">
        <f>IF(Q36="","",(SUM(Q36)*U35)-SUM(T35))</f>
        <v/>
      </c>
      <c r="W36" s="34">
        <f>IF(Q36="","",Q36*(U36-U35))</f>
        <v/>
      </c>
      <c r="X36" s="31" t="n">
        <v>33</v>
      </c>
      <c r="Y36" s="17" t="n"/>
      <c r="Z36" s="17" t="n"/>
    </row>
    <row r="37">
      <c r="A37" s="10" t="n">
        <v>43132</v>
      </c>
      <c r="B37" s="10" t="n">
        <v>43070</v>
      </c>
      <c r="C37" s="11" t="n">
        <v>43073</v>
      </c>
      <c r="D37" s="25" t="n">
        <v>43104</v>
      </c>
      <c r="E37" s="29" t="n">
        <v>11063.79000000002</v>
      </c>
      <c r="F37" s="32" t="n"/>
      <c r="G37" s="32" t="n"/>
      <c r="H37" s="32" t="n"/>
      <c r="I37" s="32" t="n"/>
      <c r="J37" s="32" t="n"/>
      <c r="K37" s="32" t="n"/>
      <c r="L37" s="32" t="n"/>
      <c r="M37" s="32" t="n"/>
      <c r="N37" s="32" t="n"/>
      <c r="O37" s="32" t="n"/>
      <c r="P37" s="33" t="n">
        <v>19.332</v>
      </c>
      <c r="Q37" s="29" t="n">
        <v>10905</v>
      </c>
      <c r="R37" s="32" t="n">
        <v>210815.46</v>
      </c>
      <c r="S37" s="34">
        <f>7.204%*R37</f>
        <v/>
      </c>
      <c r="T37" s="34">
        <f>R37-S37</f>
        <v/>
      </c>
      <c r="U37" s="33">
        <f>T37/Q37</f>
        <v/>
      </c>
      <c r="V37" s="34">
        <f>IF(Q37="","",(SUM(Q37)*U36)-SUM(T36))</f>
        <v/>
      </c>
      <c r="W37" s="34">
        <f>IF(Q37="","",Q37*(U37-U36))</f>
        <v/>
      </c>
      <c r="X37" s="31" t="n">
        <v>31</v>
      </c>
      <c r="Y37" s="17" t="n"/>
      <c r="Z37" s="17" t="n"/>
    </row>
    <row r="38">
      <c r="A38" s="10" t="n">
        <v>43160</v>
      </c>
      <c r="B38" s="10" t="n">
        <v>43101</v>
      </c>
      <c r="C38" s="11" t="n">
        <v>43104</v>
      </c>
      <c r="D38" s="25" t="n">
        <v>43132</v>
      </c>
      <c r="E38" s="29" t="n">
        <v>12110.29</v>
      </c>
      <c r="F38" s="32" t="n"/>
      <c r="G38" s="32" t="n"/>
      <c r="H38" s="32" t="n"/>
      <c r="I38" s="32" t="n"/>
      <c r="J38" s="32" t="n"/>
      <c r="K38" s="32" t="n"/>
      <c r="L38" s="32" t="n"/>
      <c r="M38" s="32" t="n"/>
      <c r="N38" s="32" t="n"/>
      <c r="O38" s="32" t="n"/>
      <c r="P38" s="33" t="n">
        <v>19.332</v>
      </c>
      <c r="Q38" s="29" t="n">
        <v>11859</v>
      </c>
      <c r="R38" s="32" t="n">
        <v>229258.188</v>
      </c>
      <c r="S38" s="34">
        <f>7.204%*R38</f>
        <v/>
      </c>
      <c r="T38" s="34">
        <f>R38-S38</f>
        <v/>
      </c>
      <c r="U38" s="33">
        <f>T38/Q38</f>
        <v/>
      </c>
      <c r="V38" s="34">
        <f>IF(Q38="","",(SUM(Q38)*U37)-SUM(T37))</f>
        <v/>
      </c>
      <c r="W38" s="34">
        <f>IF(Q38="","",Q38*(U38-U37))</f>
        <v/>
      </c>
      <c r="X38" s="31" t="n">
        <v>28</v>
      </c>
      <c r="Y38" s="17" t="n"/>
      <c r="Z38" s="17" t="n"/>
    </row>
    <row r="39">
      <c r="A39" s="10" t="n">
        <v>43191</v>
      </c>
      <c r="B39" s="10" t="n">
        <v>43132</v>
      </c>
      <c r="C39" s="11" t="n">
        <v>43132</v>
      </c>
      <c r="D39" s="25" t="n">
        <v>43165</v>
      </c>
      <c r="E39" s="29" t="n">
        <v>12460</v>
      </c>
      <c r="F39" s="32" t="n"/>
      <c r="G39" s="32" t="n"/>
      <c r="H39" s="32" t="n"/>
      <c r="I39" s="32" t="n"/>
      <c r="J39" s="32" t="n"/>
      <c r="K39" s="32" t="n"/>
      <c r="L39" s="32" t="n"/>
      <c r="M39" s="32" t="n"/>
      <c r="N39" s="32" t="n"/>
      <c r="O39" s="32" t="n"/>
      <c r="P39" s="33" t="n">
        <v>19.332</v>
      </c>
      <c r="Q39" s="29" t="n">
        <v>12483</v>
      </c>
      <c r="R39" s="32" t="n">
        <v>241321.356</v>
      </c>
      <c r="S39" s="34">
        <f>7.204%*R39</f>
        <v/>
      </c>
      <c r="T39" s="34">
        <f>R39-S39</f>
        <v/>
      </c>
      <c r="U39" s="33">
        <f>T39/Q39</f>
        <v/>
      </c>
      <c r="V39" s="34">
        <f>IF(Q39="","",(SUM(Q39)*U38)-SUM(T38))</f>
        <v/>
      </c>
      <c r="W39" s="34">
        <f>IF(Q39="","",Q39*(U39-U38))</f>
        <v/>
      </c>
      <c r="X39" s="31" t="n">
        <v>33</v>
      </c>
      <c r="Y39" s="17" t="n"/>
      <c r="Z39" s="17" t="n"/>
    </row>
    <row r="40">
      <c r="A40" s="10" t="n">
        <v>43221</v>
      </c>
      <c r="B40" s="10" t="n">
        <v>43160</v>
      </c>
      <c r="C40" s="11" t="n">
        <v>43165</v>
      </c>
      <c r="D40" s="25" t="n">
        <v>43194</v>
      </c>
      <c r="E40" s="29" t="n">
        <v>12308.42</v>
      </c>
      <c r="F40" s="32" t="n"/>
      <c r="G40" s="32" t="n"/>
      <c r="H40" s="32" t="n"/>
      <c r="I40" s="32" t="n"/>
      <c r="J40" s="32" t="n"/>
      <c r="K40" s="32" t="n"/>
      <c r="L40" s="32" t="n"/>
      <c r="M40" s="32" t="n"/>
      <c r="N40" s="32" t="n"/>
      <c r="O40" s="32" t="n"/>
      <c r="P40" s="33" t="n">
        <v>19.332</v>
      </c>
      <c r="Q40" s="29" t="n">
        <v>11854</v>
      </c>
      <c r="R40" s="32" t="n">
        <v>229161.528</v>
      </c>
      <c r="S40" s="34">
        <f>7.204%*R40</f>
        <v/>
      </c>
      <c r="T40" s="34">
        <f>R40-S40</f>
        <v/>
      </c>
      <c r="U40" s="33">
        <f>T40/Q40</f>
        <v/>
      </c>
      <c r="V40" s="34">
        <f>IF(Q40="","",(SUM(Q40)*U39)-SUM(T39))</f>
        <v/>
      </c>
      <c r="W40" s="34">
        <f>IF(Q40="","",Q40*(U40-U39))</f>
        <v/>
      </c>
      <c r="X40" s="31" t="n">
        <v>29</v>
      </c>
      <c r="Y40" s="17" t="n"/>
      <c r="Z40" s="17" t="n"/>
    </row>
    <row r="41">
      <c r="A41" s="10" t="n">
        <v>43252</v>
      </c>
      <c r="B41" s="10" t="n">
        <v>43191</v>
      </c>
      <c r="C41" s="11" t="n">
        <v>43194</v>
      </c>
      <c r="D41" s="25" t="n">
        <v>43224</v>
      </c>
      <c r="E41" s="29" t="n">
        <v>11572.65</v>
      </c>
      <c r="F41" s="32" t="n"/>
      <c r="G41" s="32" t="n"/>
      <c r="H41" s="32" t="n"/>
      <c r="I41" s="32" t="n"/>
      <c r="J41" s="32" t="n"/>
      <c r="K41" s="32" t="n"/>
      <c r="L41" s="32" t="n"/>
      <c r="M41" s="32" t="n"/>
      <c r="N41" s="32" t="n"/>
      <c r="O41" s="32" t="n"/>
      <c r="P41" s="33" t="n">
        <v>19.332</v>
      </c>
      <c r="Q41" s="29" t="n">
        <v>11235</v>
      </c>
      <c r="R41" s="32" t="n">
        <v>217195.02</v>
      </c>
      <c r="S41" s="34">
        <f>7.204%*R41</f>
        <v/>
      </c>
      <c r="T41" s="34">
        <f>R41-S41</f>
        <v/>
      </c>
      <c r="U41" s="33">
        <f>T41/Q41</f>
        <v/>
      </c>
      <c r="V41" s="34">
        <f>IF(Q41="","",(SUM(Q41)*U40)-SUM(T40))</f>
        <v/>
      </c>
      <c r="W41" s="34">
        <f>IF(Q41="","",Q41*(U41-U40))</f>
        <v/>
      </c>
      <c r="X41" s="31" t="n">
        <v>30</v>
      </c>
      <c r="Y41" s="17" t="n"/>
      <c r="Z41" s="17" t="n"/>
    </row>
    <row r="42">
      <c r="A42" s="10" t="n">
        <v>43282</v>
      </c>
      <c r="B42" s="10" t="n">
        <v>43221</v>
      </c>
      <c r="C42" s="11" t="n">
        <v>43224</v>
      </c>
      <c r="D42" s="25" t="n">
        <v>43255</v>
      </c>
      <c r="E42" s="29" t="n">
        <v>12591.14</v>
      </c>
      <c r="F42" s="32" t="n"/>
      <c r="G42" s="32" t="n"/>
      <c r="H42" s="32" t="n"/>
      <c r="I42" s="32" t="n"/>
      <c r="J42" s="32" t="n"/>
      <c r="K42" s="32" t="n"/>
      <c r="L42" s="32" t="n"/>
      <c r="M42" s="32" t="n"/>
      <c r="N42" s="32" t="n"/>
      <c r="O42" s="32" t="n"/>
      <c r="P42" s="33" t="n">
        <v>19.332</v>
      </c>
      <c r="Q42" s="29" t="n">
        <v>11830</v>
      </c>
      <c r="R42" s="32" t="n">
        <v>228697.56</v>
      </c>
      <c r="S42" s="34">
        <f>7.204%*R42</f>
        <v/>
      </c>
      <c r="T42" s="34">
        <f>R42-S42</f>
        <v/>
      </c>
      <c r="U42" s="33">
        <f>T42/Q42</f>
        <v/>
      </c>
      <c r="V42" s="34">
        <f>IF(Q42="","",(SUM(Q42)*U41)-SUM(T41))</f>
        <v/>
      </c>
      <c r="W42" s="34">
        <f>IF(Q42="","",Q42*(U42-U41))</f>
        <v/>
      </c>
      <c r="X42" s="31" t="n">
        <v>31</v>
      </c>
      <c r="Y42" s="17" t="n"/>
      <c r="Z42" s="17" t="n"/>
    </row>
    <row r="43">
      <c r="A43" s="10" t="n">
        <v>43313</v>
      </c>
      <c r="B43" s="10" t="n">
        <v>43252</v>
      </c>
      <c r="C43" s="11" t="n">
        <v>43255</v>
      </c>
      <c r="D43" s="25" t="n">
        <v>43283</v>
      </c>
      <c r="E43" s="29" t="n">
        <v>11645.74</v>
      </c>
      <c r="F43" s="32" t="n"/>
      <c r="G43" s="32" t="n"/>
      <c r="H43" s="32" t="n"/>
      <c r="I43" s="32" t="n"/>
      <c r="J43" s="32" t="n"/>
      <c r="K43" s="32" t="n"/>
      <c r="L43" s="32" t="n"/>
      <c r="M43" s="32" t="n"/>
      <c r="N43" s="32" t="n"/>
      <c r="O43" s="32" t="n"/>
      <c r="P43" s="33" t="n">
        <v>19.332</v>
      </c>
      <c r="Q43" s="29" t="n">
        <v>11038</v>
      </c>
      <c r="R43" s="32" t="n">
        <v>213386.616</v>
      </c>
      <c r="S43" s="34">
        <f>7.204%*R43</f>
        <v/>
      </c>
      <c r="T43" s="34">
        <f>R43-S43</f>
        <v/>
      </c>
      <c r="U43" s="33">
        <f>T43/Q43</f>
        <v/>
      </c>
      <c r="V43" s="34">
        <f>IF(Q43="","",(SUM(Q43)*U42)-SUM(T42))</f>
        <v/>
      </c>
      <c r="W43" s="34">
        <f>IF(Q43="","",Q43*(U43-U42))</f>
        <v/>
      </c>
      <c r="X43" s="31" t="n">
        <v>28</v>
      </c>
      <c r="Y43" s="17" t="n"/>
      <c r="Z43" s="17" t="n"/>
    </row>
    <row r="44">
      <c r="A44" s="10" t="n">
        <v>43344</v>
      </c>
      <c r="B44" s="10" t="n">
        <v>43282</v>
      </c>
      <c r="C44" s="11" t="n">
        <v>43283</v>
      </c>
      <c r="D44" s="25" t="n">
        <v>43311</v>
      </c>
      <c r="E44" s="29" t="n">
        <v>11696.27</v>
      </c>
      <c r="F44" s="32" t="n"/>
      <c r="G44" s="32" t="n"/>
      <c r="H44" s="32" t="n"/>
      <c r="I44" s="32" t="n"/>
      <c r="J44" s="32" t="n"/>
      <c r="K44" s="32" t="n"/>
      <c r="L44" s="32" t="n"/>
      <c r="M44" s="32" t="n"/>
      <c r="N44" s="32" t="n"/>
      <c r="O44" s="32" t="n"/>
      <c r="P44" s="33" t="n">
        <v>19.332</v>
      </c>
      <c r="Q44" s="29" t="n">
        <v>11384</v>
      </c>
      <c r="R44" s="32" t="n">
        <v>220075.488</v>
      </c>
      <c r="S44" s="34">
        <f>7.204%*R44</f>
        <v/>
      </c>
      <c r="T44" s="34">
        <f>R44-S44</f>
        <v/>
      </c>
      <c r="U44" s="33">
        <f>T44/Q44</f>
        <v/>
      </c>
      <c r="V44" s="34">
        <f>IF(Q44="","",(SUM(Q44)*U43)-SUM(T43))</f>
        <v/>
      </c>
      <c r="W44" s="34">
        <f>IF(Q44="","",Q44*(U44-U43))</f>
        <v/>
      </c>
      <c r="X44" s="31" t="n">
        <v>28</v>
      </c>
      <c r="Y44" s="17" t="n"/>
      <c r="Z44" s="17" t="n"/>
    </row>
    <row r="45">
      <c r="A45" s="10" t="n">
        <v>43374</v>
      </c>
      <c r="B45" s="10" t="n">
        <v>43313</v>
      </c>
      <c r="C45" s="11" t="n">
        <v>43311</v>
      </c>
      <c r="D45" s="25" t="n">
        <v>43339</v>
      </c>
      <c r="E45" s="29" t="n">
        <v>12031.11</v>
      </c>
      <c r="F45" s="32" t="n"/>
      <c r="G45" s="32" t="n"/>
      <c r="H45" s="32" t="n"/>
      <c r="I45" s="32" t="n"/>
      <c r="J45" s="32" t="n"/>
      <c r="K45" s="32" t="n"/>
      <c r="L45" s="32" t="n"/>
      <c r="M45" s="32" t="n"/>
      <c r="N45" s="32" t="n"/>
      <c r="O45" s="32" t="n"/>
      <c r="P45" s="33" t="n">
        <v>20.48</v>
      </c>
      <c r="Q45" s="29" t="n">
        <v>11485</v>
      </c>
      <c r="R45" s="32" t="n">
        <v>235212.8</v>
      </c>
      <c r="S45" s="34">
        <f>7.204%*R45</f>
        <v/>
      </c>
      <c r="T45" s="34">
        <f>R45-S45</f>
        <v/>
      </c>
      <c r="U45" s="33">
        <f>T45/Q45</f>
        <v/>
      </c>
      <c r="V45" s="34">
        <f>IF(Q45="","",(SUM(Q45)*U44)-SUM(T44))</f>
        <v/>
      </c>
      <c r="W45" s="34">
        <f>IF(Q45="","",Q45*(U45-U44))</f>
        <v/>
      </c>
      <c r="X45" s="31" t="n">
        <v>28</v>
      </c>
      <c r="Y45" s="17" t="n"/>
      <c r="Z45" s="17" t="n"/>
    </row>
    <row r="46">
      <c r="A46" s="10" t="n">
        <v>43405</v>
      </c>
      <c r="B46" s="10" t="n">
        <v>43344</v>
      </c>
      <c r="C46" s="11" t="n">
        <v>43339</v>
      </c>
      <c r="D46" s="25" t="n">
        <v>43368</v>
      </c>
      <c r="E46" s="29" t="n">
        <v>11476.72</v>
      </c>
      <c r="F46" s="32" t="n"/>
      <c r="G46" s="32" t="n"/>
      <c r="H46" s="32" t="n"/>
      <c r="I46" s="32" t="n"/>
      <c r="J46" s="32" t="n"/>
      <c r="K46" s="32" t="n"/>
      <c r="L46" s="32" t="n"/>
      <c r="M46" s="32" t="n"/>
      <c r="N46" s="32" t="n"/>
      <c r="O46" s="32" t="n"/>
      <c r="P46" s="33" t="n">
        <v>20.48</v>
      </c>
      <c r="Q46" s="29" t="n">
        <v>11040</v>
      </c>
      <c r="R46" s="32" t="n">
        <v>226099.2</v>
      </c>
      <c r="S46" s="34">
        <f>7.204%*R46</f>
        <v/>
      </c>
      <c r="T46" s="34">
        <f>R46-S46</f>
        <v/>
      </c>
      <c r="U46" s="33">
        <f>T46/Q46</f>
        <v/>
      </c>
      <c r="V46" s="34">
        <f>IF(Q46="","",(SUM(Q46)*U45)-SUM(T45))</f>
        <v/>
      </c>
      <c r="W46" s="34">
        <f>IF(Q46="","",Q46*(U46-U45))</f>
        <v/>
      </c>
      <c r="X46" s="31" t="n">
        <v>29</v>
      </c>
      <c r="Y46" s="17" t="n"/>
      <c r="Z46" s="17" t="n"/>
    </row>
    <row r="47">
      <c r="A47" s="10" t="n">
        <v>43435</v>
      </c>
      <c r="B47" s="10" t="n">
        <v>43374</v>
      </c>
      <c r="C47" s="11" t="n">
        <v>43368</v>
      </c>
      <c r="D47" s="25" t="n">
        <v>43398</v>
      </c>
      <c r="E47" s="29" t="n">
        <v>13110.34</v>
      </c>
      <c r="F47" s="32" t="n"/>
      <c r="G47" s="32" t="n"/>
      <c r="H47" s="32" t="n"/>
      <c r="I47" s="32" t="n"/>
      <c r="J47" s="32" t="n"/>
      <c r="K47" s="32" t="n"/>
      <c r="L47" s="32" t="n"/>
      <c r="M47" s="32" t="n"/>
      <c r="N47" s="32" t="n"/>
      <c r="O47" s="32" t="n"/>
      <c r="P47" s="33" t="n">
        <v>20.48</v>
      </c>
      <c r="Q47" s="29" t="n">
        <v>11877</v>
      </c>
      <c r="R47" s="32" t="n">
        <v>243240.96</v>
      </c>
      <c r="S47" s="34">
        <f>7.204%*R47</f>
        <v/>
      </c>
      <c r="T47" s="34">
        <f>R47-S47</f>
        <v/>
      </c>
      <c r="U47" s="33">
        <f>T47/Q47</f>
        <v/>
      </c>
      <c r="V47" s="34">
        <f>IF(Q47="","",(SUM(Q47)*U46)-SUM(T46))</f>
        <v/>
      </c>
      <c r="W47" s="34">
        <f>IF(Q47="","",Q47*(U47-U46))</f>
        <v/>
      </c>
      <c r="X47" s="31" t="n">
        <v>30</v>
      </c>
      <c r="Y47" s="17" t="n"/>
      <c r="Z47" s="17" t="n"/>
    </row>
    <row r="48">
      <c r="A48" s="10" t="n">
        <v>43466</v>
      </c>
      <c r="B48" s="10" t="n">
        <v>43405</v>
      </c>
      <c r="C48" s="11" t="n">
        <v>43398</v>
      </c>
      <c r="D48" s="25" t="n">
        <v>43431</v>
      </c>
      <c r="E48" s="29" t="n">
        <v>15165.21</v>
      </c>
      <c r="F48" s="32" t="n"/>
      <c r="G48" s="32" t="n"/>
      <c r="H48" s="32" t="n"/>
      <c r="I48" s="32" t="n"/>
      <c r="J48" s="32" t="n"/>
      <c r="K48" s="32" t="n"/>
      <c r="L48" s="32" t="n"/>
      <c r="M48" s="32" t="n"/>
      <c r="N48" s="32" t="n"/>
      <c r="O48" s="32" t="n"/>
      <c r="P48" s="33" t="n">
        <v>20.48</v>
      </c>
      <c r="Q48" s="29" t="n">
        <v>14878</v>
      </c>
      <c r="R48" s="32" t="n">
        <v>304701.44</v>
      </c>
      <c r="S48" s="34">
        <f>7.204%*R48</f>
        <v/>
      </c>
      <c r="T48" s="34">
        <f>R48-S48</f>
        <v/>
      </c>
      <c r="U48" s="33">
        <f>T48/Q48</f>
        <v/>
      </c>
      <c r="V48" s="34">
        <f>IF(Q48="","",(SUM(Q48)*U47)-SUM(T47))</f>
        <v/>
      </c>
      <c r="W48" s="34">
        <f>IF(Q48="","",Q48*(U48-U47))</f>
        <v/>
      </c>
      <c r="X48" s="31" t="n">
        <v>33</v>
      </c>
      <c r="Y48" s="17" t="n"/>
      <c r="Z48" s="17" t="n"/>
    </row>
    <row r="49">
      <c r="A49" s="10" t="n">
        <v>43497</v>
      </c>
      <c r="B49" s="10" t="n">
        <v>43435</v>
      </c>
      <c r="C49" s="11" t="n">
        <v>43431</v>
      </c>
      <c r="D49" s="25" t="n">
        <v>43461</v>
      </c>
      <c r="E49" s="29" t="n">
        <v>13021.28</v>
      </c>
      <c r="F49" s="32" t="n"/>
      <c r="G49" s="32" t="n"/>
      <c r="H49" s="32" t="n"/>
      <c r="I49" s="32" t="n"/>
      <c r="J49" s="32" t="n"/>
      <c r="K49" s="32" t="n"/>
      <c r="L49" s="32" t="n"/>
      <c r="M49" s="32" t="n"/>
      <c r="N49" s="32" t="n"/>
      <c r="O49" s="32" t="n"/>
      <c r="P49" s="33" t="n">
        <v>21.718</v>
      </c>
      <c r="Q49" s="29" t="n">
        <v>12478</v>
      </c>
      <c r="R49" s="32" t="n">
        <v>270997.204</v>
      </c>
      <c r="S49" s="34">
        <f>7.204%*R49</f>
        <v/>
      </c>
      <c r="T49" s="34">
        <f>R49-S49</f>
        <v/>
      </c>
      <c r="U49" s="33">
        <f>T49/Q49</f>
        <v/>
      </c>
      <c r="V49" s="34">
        <f>IF(Q49="","",(SUM(Q49)*U48)-SUM(T48))</f>
        <v/>
      </c>
      <c r="W49" s="34">
        <f>IF(Q49="","",Q49*(U49-U48))</f>
        <v/>
      </c>
      <c r="X49" s="31" t="n">
        <v>30</v>
      </c>
      <c r="Y49" s="17" t="n"/>
      <c r="Z49" s="17" t="n"/>
    </row>
    <row r="50">
      <c r="A50" s="10" t="n">
        <v>43525</v>
      </c>
      <c r="B50" s="10" t="n">
        <v>43466</v>
      </c>
      <c r="C50" s="11" t="n">
        <v>43461</v>
      </c>
      <c r="D50" s="25" t="n">
        <v>43490</v>
      </c>
      <c r="E50" s="29" t="n">
        <v>10350.66</v>
      </c>
      <c r="F50" s="32" t="n"/>
      <c r="G50" s="32" t="n"/>
      <c r="H50" s="32" t="n"/>
      <c r="I50" s="32" t="n"/>
      <c r="J50" s="32" t="n"/>
      <c r="K50" s="32" t="n"/>
      <c r="L50" s="32" t="n"/>
      <c r="M50" s="32" t="n"/>
      <c r="N50" s="32" t="n"/>
      <c r="O50" s="32" t="n"/>
      <c r="P50" s="33" t="n">
        <v>21.718</v>
      </c>
      <c r="Q50" s="29" t="n">
        <v>11308</v>
      </c>
      <c r="R50" s="32" t="n">
        <v>245587.144</v>
      </c>
      <c r="S50" s="34">
        <f>7.204%*R50</f>
        <v/>
      </c>
      <c r="T50" s="34">
        <f>R50-S50</f>
        <v/>
      </c>
      <c r="U50" s="33">
        <f>T50/Q50</f>
        <v/>
      </c>
      <c r="V50" s="34">
        <f>IF(Q50="","",(SUM(Q50)*U49)-SUM(T49))</f>
        <v/>
      </c>
      <c r="W50" s="34">
        <f>IF(Q50="","",Q50*(U50-U49))</f>
        <v/>
      </c>
      <c r="X50" s="31" t="n">
        <v>29</v>
      </c>
      <c r="Y50" s="17" t="n"/>
      <c r="Z50" s="17" t="n"/>
    </row>
    <row r="51">
      <c r="A51" s="10" t="n">
        <v>43556</v>
      </c>
      <c r="B51" s="10" t="n">
        <v>43497</v>
      </c>
      <c r="C51" s="11" t="n">
        <v>43490</v>
      </c>
      <c r="D51" s="25" t="n">
        <v>43518</v>
      </c>
      <c r="E51" s="29" t="n">
        <v>13403.5</v>
      </c>
      <c r="F51" s="32" t="n"/>
      <c r="G51" s="32" t="n"/>
      <c r="H51" s="32" t="n"/>
      <c r="I51" s="32" t="n"/>
      <c r="J51" s="32" t="n"/>
      <c r="K51" s="32" t="n"/>
      <c r="L51" s="32" t="n"/>
      <c r="M51" s="32" t="n"/>
      <c r="N51" s="32" t="n"/>
      <c r="O51" s="32" t="n"/>
      <c r="P51" s="33" t="n">
        <v>21.718</v>
      </c>
      <c r="Q51" s="29" t="n">
        <v>12859</v>
      </c>
      <c r="R51" s="32" t="n">
        <v>279271.762</v>
      </c>
      <c r="S51" s="34">
        <f>7.204%*R51</f>
        <v/>
      </c>
      <c r="T51" s="34">
        <f>R51-S51</f>
        <v/>
      </c>
      <c r="U51" s="33">
        <f>T51/Q51</f>
        <v/>
      </c>
      <c r="V51" s="34">
        <f>IF(Q51="","",(SUM(Q51)*U50)-SUM(T50))</f>
        <v/>
      </c>
      <c r="W51" s="34">
        <f>IF(Q51="","",Q51*(U51-U50))</f>
        <v/>
      </c>
      <c r="X51" s="31" t="n">
        <v>28</v>
      </c>
      <c r="Y51" s="27">
        <f>SUM('[1]Reuso Castelo Ecoflac'!$I$5:$I$29)</f>
        <v/>
      </c>
      <c r="Z51" s="27" t="n"/>
    </row>
    <row r="52">
      <c r="A52" s="10" t="n">
        <v>43586</v>
      </c>
      <c r="B52" s="10" t="n">
        <v>43525</v>
      </c>
      <c r="C52" s="11" t="n">
        <v>43518</v>
      </c>
      <c r="D52" s="25" t="n">
        <v>43550</v>
      </c>
      <c r="E52" s="29" t="n">
        <v>13898.3</v>
      </c>
      <c r="F52" s="32" t="n"/>
      <c r="G52" s="32" t="n"/>
      <c r="H52" s="32" t="n"/>
      <c r="I52" s="32" t="n"/>
      <c r="J52" s="32" t="n"/>
      <c r="K52" s="32" t="n"/>
      <c r="L52" s="32" t="n"/>
      <c r="M52" s="32" t="n"/>
      <c r="N52" s="32" t="n"/>
      <c r="O52" s="32" t="n"/>
      <c r="P52" s="33" t="n">
        <v>21.718</v>
      </c>
      <c r="Q52" s="29" t="n">
        <v>13708</v>
      </c>
      <c r="R52" s="32" t="n">
        <v>297710.344</v>
      </c>
      <c r="S52" s="34">
        <f>7.204%*R52</f>
        <v/>
      </c>
      <c r="T52" s="34">
        <f>R52-S52</f>
        <v/>
      </c>
      <c r="U52" s="33">
        <f>T52/Q52</f>
        <v/>
      </c>
      <c r="V52" s="34">
        <f>IF(Q52="","",(SUM(Q52)*U51)-SUM(T51))</f>
        <v/>
      </c>
      <c r="W52" s="34">
        <f>IF(Q52="","",Q52*(U52-U51))</f>
        <v/>
      </c>
      <c r="X52" s="31" t="n">
        <v>32</v>
      </c>
      <c r="Y52" s="27">
        <f>SUM('[1]Reuso Castelo Ecoflac'!$I$30:$I$60)</f>
        <v/>
      </c>
      <c r="Z52" s="27" t="n"/>
    </row>
    <row r="53">
      <c r="A53" s="10" t="n">
        <v>43617</v>
      </c>
      <c r="B53" s="10" t="n">
        <v>43556</v>
      </c>
      <c r="C53" s="11" t="n">
        <v>43550</v>
      </c>
      <c r="D53" s="25" t="n">
        <v>43580</v>
      </c>
      <c r="E53" s="29" t="n">
        <v>9092.6</v>
      </c>
      <c r="F53" s="32" t="n"/>
      <c r="G53" s="32" t="n"/>
      <c r="H53" s="32" t="n"/>
      <c r="I53" s="32" t="n"/>
      <c r="J53" s="32" t="n"/>
      <c r="K53" s="32" t="n"/>
      <c r="L53" s="32" t="n"/>
      <c r="M53" s="32" t="n"/>
      <c r="N53" s="32" t="n"/>
      <c r="O53" s="32" t="n"/>
      <c r="P53" s="33" t="n">
        <v>21.718</v>
      </c>
      <c r="Q53" s="29" t="n">
        <v>8612</v>
      </c>
      <c r="R53" s="32" t="n">
        <v>187035.416</v>
      </c>
      <c r="S53" s="34">
        <f>7.204%*R53</f>
        <v/>
      </c>
      <c r="T53" s="34">
        <f>R53-S53</f>
        <v/>
      </c>
      <c r="U53" s="33">
        <f>T53/Q53</f>
        <v/>
      </c>
      <c r="V53" s="34">
        <f>IF(Q53="","",(SUM(Q53)*U52)-SUM(T52))</f>
        <v/>
      </c>
      <c r="W53" s="34">
        <f>IF(Q53="","",Q53*(U53-U52))</f>
        <v/>
      </c>
      <c r="X53" s="31" t="n">
        <v>30</v>
      </c>
      <c r="Y53" s="27">
        <f>SUM('[1]Reuso Castelo Ecoflac'!$I$61:$I$90)</f>
        <v/>
      </c>
      <c r="Z53" s="27" t="n"/>
    </row>
    <row r="54">
      <c r="A54" s="10" t="n">
        <v>43647</v>
      </c>
      <c r="B54" s="10" t="n">
        <v>43586</v>
      </c>
      <c r="C54" s="11" t="n">
        <v>43580</v>
      </c>
      <c r="D54" s="25" t="n">
        <v>43609</v>
      </c>
      <c r="E54" s="29" t="n">
        <v>11385.8</v>
      </c>
      <c r="F54" s="32" t="n"/>
      <c r="G54" s="32" t="n"/>
      <c r="H54" s="32" t="n"/>
      <c r="I54" s="32" t="n"/>
      <c r="J54" s="32" t="n"/>
      <c r="K54" s="32" t="n"/>
      <c r="L54" s="32" t="n"/>
      <c r="M54" s="32" t="n"/>
      <c r="N54" s="32" t="n"/>
      <c r="O54" s="32" t="n"/>
      <c r="P54" s="33" t="n">
        <v>21.718</v>
      </c>
      <c r="Q54" s="29" t="n">
        <v>11009</v>
      </c>
      <c r="R54" s="32" t="n">
        <v>239093.462</v>
      </c>
      <c r="S54" s="34">
        <f>7.204%*R54</f>
        <v/>
      </c>
      <c r="T54" s="34">
        <f>R54-S54</f>
        <v/>
      </c>
      <c r="U54" s="33">
        <f>T54/Q54</f>
        <v/>
      </c>
      <c r="V54" s="34">
        <f>IF(Q54="","",(SUM(Q54)*U53)-SUM(T53))</f>
        <v/>
      </c>
      <c r="W54" s="34">
        <f>IF(Q54="","",Q54*(U54-U53))</f>
        <v/>
      </c>
      <c r="X54" s="31" t="n">
        <v>29</v>
      </c>
      <c r="Y54" s="27">
        <f>SUM('[1]Reuso Castelo Ecoflac'!$I$91:$I$121)</f>
        <v/>
      </c>
      <c r="Z54" s="27" t="n"/>
    </row>
    <row r="55">
      <c r="A55" s="10" t="n">
        <v>43678</v>
      </c>
      <c r="B55" s="10" t="n">
        <v>43617</v>
      </c>
      <c r="C55" s="11" t="n">
        <v>43609</v>
      </c>
      <c r="D55" s="25" t="n">
        <v>43641</v>
      </c>
      <c r="E55" s="29" t="n">
        <v>12309</v>
      </c>
      <c r="F55" s="32" t="n"/>
      <c r="G55" s="32" t="n"/>
      <c r="H55" s="32" t="n"/>
      <c r="I55" s="32" t="n"/>
      <c r="J55" s="32" t="n"/>
      <c r="K55" s="32" t="n"/>
      <c r="L55" s="32" t="n"/>
      <c r="M55" s="32" t="n"/>
      <c r="N55" s="32" t="n"/>
      <c r="O55" s="32" t="n"/>
      <c r="P55" s="33" t="n">
        <v>21.718</v>
      </c>
      <c r="Q55" s="29" t="n">
        <v>11892</v>
      </c>
      <c r="R55" s="32" t="n">
        <v>258270.456</v>
      </c>
      <c r="S55" s="34">
        <f>7.204%*R55</f>
        <v/>
      </c>
      <c r="T55" s="34">
        <f>R55-S55</f>
        <v/>
      </c>
      <c r="U55" s="33">
        <f>T55/Q55</f>
        <v/>
      </c>
      <c r="V55" s="34">
        <f>IF(Q55="","",(SUM(Q55)*U54)-SUM(T54))</f>
        <v/>
      </c>
      <c r="W55" s="34">
        <f>IF(Q55="","",Q55*(U55-U54))</f>
        <v/>
      </c>
      <c r="X55" s="31" t="n">
        <v>32</v>
      </c>
      <c r="Y55" s="27">
        <f>SUM('[1]Reuso Castelo Ecoflac'!$I$122:$I$151)</f>
        <v/>
      </c>
      <c r="Z55" s="27" t="n"/>
    </row>
    <row r="56">
      <c r="A56" s="10" t="n">
        <v>43709</v>
      </c>
      <c r="B56" s="10" t="n">
        <v>43647</v>
      </c>
      <c r="C56" s="11" t="n">
        <v>43641</v>
      </c>
      <c r="D56" s="25" t="n">
        <v>43670</v>
      </c>
      <c r="E56" s="29" t="n">
        <v>12442</v>
      </c>
      <c r="F56" s="32" t="n"/>
      <c r="G56" s="32" t="n"/>
      <c r="H56" s="32" t="n"/>
      <c r="I56" s="32" t="n"/>
      <c r="J56" s="32" t="n"/>
      <c r="K56" s="32" t="n"/>
      <c r="L56" s="32" t="n"/>
      <c r="M56" s="32" t="n"/>
      <c r="N56" s="32" t="n"/>
      <c r="O56" s="32" t="n"/>
      <c r="P56" s="33" t="n">
        <v>21.718</v>
      </c>
      <c r="Q56" s="29" t="n">
        <v>12182</v>
      </c>
      <c r="R56" s="32" t="n">
        <v>264568.676</v>
      </c>
      <c r="S56" s="34">
        <f>7.204%*R56</f>
        <v/>
      </c>
      <c r="T56" s="34">
        <f>R56-S56</f>
        <v/>
      </c>
      <c r="U56" s="33">
        <f>T56/Q56</f>
        <v/>
      </c>
      <c r="V56" s="34">
        <f>IF(Q56="","",(SUM(Q56)*U55)-SUM(T55))</f>
        <v/>
      </c>
      <c r="W56" s="34">
        <f>IF(Q56="","",Q56*(U56-U55))</f>
        <v/>
      </c>
      <c r="X56" s="31" t="n">
        <v>29</v>
      </c>
      <c r="Y56" s="27">
        <f>SUM('[1]Reuso Castelo Ecoflac'!$I$152:$I$182)</f>
        <v/>
      </c>
      <c r="Z56" s="27" t="n"/>
    </row>
    <row r="57">
      <c r="A57" s="10" t="n">
        <v>43739</v>
      </c>
      <c r="B57" s="10" t="n">
        <v>43678</v>
      </c>
      <c r="C57" s="11" t="n">
        <v>43670</v>
      </c>
      <c r="D57" s="25" t="n">
        <v>43700</v>
      </c>
      <c r="E57" s="29" t="n">
        <v>12282.1</v>
      </c>
      <c r="F57" s="32" t="n"/>
      <c r="G57" s="32" t="n"/>
      <c r="H57" s="32" t="n"/>
      <c r="I57" s="32" t="n"/>
      <c r="J57" s="32" t="n"/>
      <c r="K57" s="32" t="n"/>
      <c r="L57" s="32" t="n"/>
      <c r="M57" s="32" t="n"/>
      <c r="N57" s="32" t="n"/>
      <c r="O57" s="32" t="n"/>
      <c r="P57" s="33" t="n">
        <v>21.718</v>
      </c>
      <c r="Q57" s="29" t="n">
        <v>11905</v>
      </c>
      <c r="R57" s="32" t="n">
        <v>258552.79</v>
      </c>
      <c r="S57" s="34">
        <f>7.204%*R57</f>
        <v/>
      </c>
      <c r="T57" s="34">
        <f>R57-S57</f>
        <v/>
      </c>
      <c r="U57" s="33">
        <f>T57/Q57</f>
        <v/>
      </c>
      <c r="V57" s="34">
        <f>IF(Q57="","",(SUM(Q57)*U56)-SUM(T56))</f>
        <v/>
      </c>
      <c r="W57" s="34">
        <f>IF(Q57="","",Q57*(U57-U56))</f>
        <v/>
      </c>
      <c r="X57" s="31" t="n">
        <v>30</v>
      </c>
      <c r="Y57" s="27">
        <f>SUM('[1]Reuso Castelo Ecoflac'!$I$183:$I$213)</f>
        <v/>
      </c>
      <c r="Z57" s="27" t="n"/>
    </row>
    <row r="58">
      <c r="A58" s="10" t="n">
        <v>43770</v>
      </c>
      <c r="B58" s="10" t="n">
        <v>43709</v>
      </c>
      <c r="C58" s="11" t="n">
        <v>43700</v>
      </c>
      <c r="D58" s="25" t="n">
        <v>43732</v>
      </c>
      <c r="E58" s="29" t="n">
        <v>12849.2</v>
      </c>
      <c r="F58" s="32" t="n"/>
      <c r="G58" s="32" t="n"/>
      <c r="H58" s="32" t="n"/>
      <c r="I58" s="32" t="n"/>
      <c r="J58" s="32" t="n"/>
      <c r="K58" s="32" t="n"/>
      <c r="L58" s="32" t="n"/>
      <c r="M58" s="32" t="n"/>
      <c r="N58" s="32" t="n"/>
      <c r="O58" s="32" t="n"/>
      <c r="P58" s="33" t="n">
        <v>21.718</v>
      </c>
      <c r="Q58" s="29" t="n">
        <v>12635</v>
      </c>
      <c r="R58" s="32" t="n">
        <v>274406.93</v>
      </c>
      <c r="S58" s="34">
        <f>7.204%*R58</f>
        <v/>
      </c>
      <c r="T58" s="34">
        <f>R58-S58</f>
        <v/>
      </c>
      <c r="U58" s="33">
        <f>T58/Q58</f>
        <v/>
      </c>
      <c r="V58" s="34">
        <f>IF(Q58="","",(SUM(Q58)*U57)-SUM(T57))</f>
        <v/>
      </c>
      <c r="W58" s="34">
        <f>IF(Q58="","",Q58*(U58-U57))</f>
        <v/>
      </c>
      <c r="X58" s="31" t="n">
        <v>32</v>
      </c>
      <c r="Y58" s="27">
        <f>SUM('[1]Reuso Castelo Ecoflac'!$I$214:$I$243)</f>
        <v/>
      </c>
      <c r="Z58" s="27" t="n"/>
    </row>
    <row r="59">
      <c r="A59" s="10" t="n">
        <v>43800</v>
      </c>
      <c r="B59" s="10" t="n">
        <v>43739</v>
      </c>
      <c r="C59" s="11" t="n">
        <v>43732</v>
      </c>
      <c r="D59" s="25" t="n">
        <v>43759</v>
      </c>
      <c r="E59" s="29" t="n">
        <v>11593.1</v>
      </c>
      <c r="F59" s="32" t="n"/>
      <c r="G59" s="32" t="n"/>
      <c r="H59" s="32" t="n"/>
      <c r="I59" s="32" t="n"/>
      <c r="J59" s="32" t="n"/>
      <c r="K59" s="32" t="n"/>
      <c r="L59" s="32" t="n"/>
      <c r="M59" s="32" t="n"/>
      <c r="N59" s="32" t="n"/>
      <c r="O59" s="32" t="n"/>
      <c r="P59" s="33" t="n">
        <v>22.776</v>
      </c>
      <c r="Q59" s="29" t="n">
        <v>11151.6</v>
      </c>
      <c r="R59" s="32" t="n">
        <v>253988.8416</v>
      </c>
      <c r="S59" s="34">
        <f>7.204%*R59</f>
        <v/>
      </c>
      <c r="T59" s="34">
        <f>R59-S59</f>
        <v/>
      </c>
      <c r="U59" s="33">
        <f>T59/Q59</f>
        <v/>
      </c>
      <c r="V59" s="34">
        <f>IF(Q59="","",(SUM(Q59)*U58)-SUM(T58))</f>
        <v/>
      </c>
      <c r="W59" s="34">
        <f>IF(Q59="","",Q59*(U59-U58))</f>
        <v/>
      </c>
      <c r="X59" s="31" t="n">
        <v>27</v>
      </c>
      <c r="Y59" s="27">
        <f>SUM('[1]Reuso Castelo Ecoflac'!$I$244:$I$274)</f>
        <v/>
      </c>
      <c r="Z59" s="27" t="n"/>
    </row>
    <row r="60">
      <c r="A60" s="10" t="n">
        <v>43831</v>
      </c>
      <c r="B60" s="10" t="n">
        <v>43770</v>
      </c>
      <c r="C60" s="11" t="n">
        <v>43759</v>
      </c>
      <c r="D60" s="25" t="n">
        <v>43801</v>
      </c>
      <c r="E60" s="29" t="n">
        <v>17854.3</v>
      </c>
      <c r="F60" s="32" t="n"/>
      <c r="G60" s="32" t="n"/>
      <c r="H60" s="32" t="n"/>
      <c r="I60" s="32" t="n"/>
      <c r="J60" s="32" t="n"/>
      <c r="K60" s="32" t="n"/>
      <c r="L60" s="32" t="n"/>
      <c r="M60" s="32" t="n"/>
      <c r="N60" s="32" t="n"/>
      <c r="O60" s="32" t="n"/>
      <c r="P60" s="33" t="n">
        <v>22.776</v>
      </c>
      <c r="Q60" s="29" t="n">
        <v>17356</v>
      </c>
      <c r="R60" s="32" t="n">
        <v>395300.256</v>
      </c>
      <c r="S60" s="34">
        <f>7.204%*R60</f>
        <v/>
      </c>
      <c r="T60" s="34">
        <f>R60-S60</f>
        <v/>
      </c>
      <c r="U60" s="33">
        <f>T60/Q60</f>
        <v/>
      </c>
      <c r="V60" s="34">
        <f>IF(Q60="","",(SUM(Q60)*U59)-SUM(T59))</f>
        <v/>
      </c>
      <c r="W60" s="34">
        <f>IF(Q60="","",Q60*(U60-U59))</f>
        <v/>
      </c>
      <c r="X60" s="31" t="n">
        <v>42</v>
      </c>
      <c r="Y60" s="27">
        <f>SUM('[1]Reuso Castelo Ecoflac'!$I$275:$I$304)</f>
        <v/>
      </c>
      <c r="Z60" s="27" t="n"/>
    </row>
    <row r="61">
      <c r="A61" s="10" t="n">
        <v>43862</v>
      </c>
      <c r="B61" s="10" t="n">
        <v>43800</v>
      </c>
      <c r="C61" s="11" t="n">
        <v>43801</v>
      </c>
      <c r="D61" s="25" t="n">
        <v>43832</v>
      </c>
      <c r="E61" s="29" t="n">
        <v>14496.4</v>
      </c>
      <c r="F61" s="32" t="n"/>
      <c r="G61" s="32" t="n"/>
      <c r="H61" s="32" t="n"/>
      <c r="I61" s="32" t="n"/>
      <c r="J61" s="32" t="n"/>
      <c r="K61" s="32" t="n"/>
      <c r="L61" s="32" t="n"/>
      <c r="M61" s="32" t="n"/>
      <c r="N61" s="32" t="n"/>
      <c r="O61" s="32" t="n"/>
      <c r="P61" s="33" t="n">
        <v>22.776</v>
      </c>
      <c r="Q61" s="29" t="n">
        <v>13257.8</v>
      </c>
      <c r="R61" s="32" t="n">
        <v>301959.6528</v>
      </c>
      <c r="S61" s="34">
        <f>7.204%*R61</f>
        <v/>
      </c>
      <c r="T61" s="34">
        <f>R61-S61</f>
        <v/>
      </c>
      <c r="U61" s="33">
        <f>T61/Q61</f>
        <v/>
      </c>
      <c r="V61" s="34">
        <f>IF(Q61="","",(SUM(Q61)*U60)-SUM(T60))</f>
        <v/>
      </c>
      <c r="W61" s="34">
        <f>IF(Q61="","",Q61*(U61-U60))</f>
        <v/>
      </c>
      <c r="X61" s="31" t="n">
        <v>31</v>
      </c>
      <c r="Y61" s="27">
        <f>SUM('[1]Reuso Castelo Ecoflac'!$I$305:$I$335)</f>
        <v/>
      </c>
      <c r="Z61" s="27" t="n"/>
    </row>
    <row r="62">
      <c r="A62" s="10" t="n">
        <v>43891</v>
      </c>
      <c r="B62" s="10" t="n">
        <v>43831</v>
      </c>
      <c r="C62" s="24">
        <f>D61</f>
        <v/>
      </c>
      <c r="D62" s="25" t="n">
        <v>43860</v>
      </c>
      <c r="E62" s="29" t="n">
        <v>14512.95</v>
      </c>
      <c r="F62" s="32" t="n"/>
      <c r="G62" s="32" t="n"/>
      <c r="H62" s="32" t="n"/>
      <c r="I62" s="32" t="n"/>
      <c r="J62" s="32" t="n"/>
      <c r="K62" s="32" t="n"/>
      <c r="L62" s="32" t="n"/>
      <c r="M62" s="32" t="n"/>
      <c r="N62" s="32" t="n"/>
      <c r="O62" s="32" t="n"/>
      <c r="P62" s="33" t="n">
        <v>22.776</v>
      </c>
      <c r="Q62" s="29">
        <f>9151.2+2690.8+23+151</f>
        <v/>
      </c>
      <c r="R62" s="32" t="n">
        <v>273676.416</v>
      </c>
      <c r="S62" s="34">
        <f>7.204%*R62</f>
        <v/>
      </c>
      <c r="T62" s="34">
        <f>R62-S62</f>
        <v/>
      </c>
      <c r="U62" s="33">
        <f>T62/Q62</f>
        <v/>
      </c>
      <c r="V62" s="34">
        <f>IF(Q62="","",(SUM(Q62)*U61)-SUM(T61))</f>
        <v/>
      </c>
      <c r="W62" s="34">
        <f>IF(Q62="","",Q62*(U62-U61))</f>
        <v/>
      </c>
      <c r="X62" s="31" t="n">
        <v>28</v>
      </c>
      <c r="Y62" s="27" t="n">
        <v>3125</v>
      </c>
      <c r="Z62" s="27" t="n"/>
    </row>
    <row r="63">
      <c r="A63" s="10" t="n">
        <v>43922</v>
      </c>
      <c r="B63" s="10" t="n">
        <v>43862</v>
      </c>
      <c r="C63" s="24">
        <f>D62</f>
        <v/>
      </c>
      <c r="D63" s="25" t="n">
        <v>43892</v>
      </c>
      <c r="E63" s="29" t="n">
        <v>14471.59</v>
      </c>
      <c r="F63" s="32" t="n"/>
      <c r="G63" s="32" t="n"/>
      <c r="H63" s="32" t="n"/>
      <c r="I63" s="32" t="n"/>
      <c r="J63" s="32" t="n"/>
      <c r="K63" s="32" t="n"/>
      <c r="L63" s="32" t="n"/>
      <c r="M63" s="32" t="n"/>
      <c r="N63" s="32" t="n"/>
      <c r="O63" s="32" t="n"/>
      <c r="P63" s="33" t="n">
        <v>22.776</v>
      </c>
      <c r="Q63" s="29">
        <f>9129+188+5280+30</f>
        <v/>
      </c>
      <c r="R63" s="32" t="n">
        <v>333144.552</v>
      </c>
      <c r="S63" s="34">
        <f>7.204%*R63</f>
        <v/>
      </c>
      <c r="T63" s="34">
        <f>R63-S63</f>
        <v/>
      </c>
      <c r="U63" s="33">
        <f>T63/Q63</f>
        <v/>
      </c>
      <c r="V63" s="34">
        <f>IF(Q63="","",(SUM(Q63)*U62)-SUM(T62))</f>
        <v/>
      </c>
      <c r="W63" s="34">
        <f>IF(Q63="","",Q63*(U63-U62))</f>
        <v/>
      </c>
      <c r="X63" s="31" t="n">
        <v>32</v>
      </c>
      <c r="Y63" s="27">
        <f>SUM('[1]Reuso Castelo Ecoflac'!$I$367:$I$395)</f>
        <v/>
      </c>
      <c r="Z63" s="27" t="n"/>
    </row>
    <row r="64">
      <c r="A64" s="10" t="n">
        <v>43952</v>
      </c>
      <c r="B64" s="10" t="n">
        <v>43891</v>
      </c>
      <c r="C64" s="24">
        <f>D63</f>
        <v/>
      </c>
      <c r="D64" s="25" t="n">
        <v>43920</v>
      </c>
      <c r="E64" s="29" t="n">
        <v>7916.62</v>
      </c>
      <c r="F64" s="32" t="n"/>
      <c r="G64" s="32" t="n"/>
      <c r="H64" s="32" t="n"/>
      <c r="I64" s="32" t="n"/>
      <c r="J64" s="32" t="n"/>
      <c r="K64" s="32" t="n"/>
      <c r="L64" s="32" t="n"/>
      <c r="M64" s="32" t="n"/>
      <c r="N64" s="32" t="n"/>
      <c r="O64" s="32" t="n"/>
      <c r="P64" s="33" t="n">
        <v>22.776</v>
      </c>
      <c r="Q64" s="29">
        <f>5093+160+18.6+2494</f>
        <v/>
      </c>
      <c r="R64" s="32" t="n">
        <v>176869.3056</v>
      </c>
      <c r="S64" s="34">
        <f>7.204%*R64</f>
        <v/>
      </c>
      <c r="T64" s="34">
        <f>R64-S64</f>
        <v/>
      </c>
      <c r="U64" s="33">
        <f>T64/Q64</f>
        <v/>
      </c>
      <c r="V64" s="34">
        <f>IF(Q64="","",(SUM(Q64)*U63)-SUM(T63))</f>
        <v/>
      </c>
      <c r="W64" s="34">
        <f>IF(Q64="","",Q64*(U64-U63))</f>
        <v/>
      </c>
      <c r="X64" s="31" t="n">
        <v>28</v>
      </c>
      <c r="Y64" s="27">
        <f>SUM('[1]Reuso Castelo Ecoflac'!$I$396:$I$426)</f>
        <v/>
      </c>
      <c r="Z64" s="27" t="n"/>
    </row>
    <row r="65">
      <c r="A65" s="10" t="n">
        <v>43983</v>
      </c>
      <c r="B65" s="10" t="n">
        <v>43922</v>
      </c>
      <c r="C65" s="24">
        <f>D64</f>
        <v/>
      </c>
      <c r="D65" s="25" t="n">
        <v>43950</v>
      </c>
      <c r="E65" s="29" t="n">
        <v>10445.25</v>
      </c>
      <c r="F65" s="32" t="n"/>
      <c r="G65" s="32" t="n"/>
      <c r="H65" s="32" t="n"/>
      <c r="I65" s="32" t="n"/>
      <c r="J65" s="32" t="n"/>
      <c r="K65" s="32" t="n"/>
      <c r="L65" s="32" t="n"/>
      <c r="M65" s="32" t="n"/>
      <c r="N65" s="32" t="n"/>
      <c r="O65" s="32" t="n"/>
      <c r="P65" s="33" t="n">
        <v>22.776</v>
      </c>
      <c r="Q65" s="29">
        <f>6990+3065+150+87</f>
        <v/>
      </c>
      <c r="R65" s="32" t="n">
        <v>234410.592</v>
      </c>
      <c r="S65" s="34">
        <f>7.204%*R65</f>
        <v/>
      </c>
      <c r="T65" s="34">
        <f>R65-S65</f>
        <v/>
      </c>
      <c r="U65" s="33">
        <f>T65/Q65</f>
        <v/>
      </c>
      <c r="V65" s="34">
        <f>IF(Q65="","",(SUM(Q65)*U64)-SUM(T64))</f>
        <v/>
      </c>
      <c r="W65" s="34">
        <f>IF(Q65="","",Q65*(U65-U64))</f>
        <v/>
      </c>
      <c r="X65" s="31" t="n">
        <v>30</v>
      </c>
      <c r="Y65" s="27">
        <f>SUM('[1]Reuso Castelo Ecoflac'!$I$427:$I$456)</f>
        <v/>
      </c>
      <c r="Z65" s="27" t="n"/>
    </row>
    <row r="66">
      <c r="A66" s="10" t="n">
        <v>44013</v>
      </c>
      <c r="B66" s="10" t="n">
        <v>43952</v>
      </c>
      <c r="C66" s="24">
        <f>D65</f>
        <v/>
      </c>
      <c r="D66" s="25" t="n">
        <v>43979</v>
      </c>
      <c r="E66" s="29" t="n">
        <v>10170.74</v>
      </c>
      <c r="F66" s="32" t="n"/>
      <c r="G66" s="32" t="n"/>
      <c r="H66" s="32" t="n"/>
      <c r="I66" s="32" t="n"/>
      <c r="J66" s="32" t="n"/>
      <c r="K66" s="32" t="n"/>
      <c r="L66" s="32" t="n"/>
      <c r="M66" s="32" t="n"/>
      <c r="N66" s="32" t="n"/>
      <c r="O66" s="32" t="n"/>
      <c r="P66" s="33" t="n">
        <v>22.776</v>
      </c>
      <c r="Q66" s="29">
        <f>1981+157+8036+44</f>
        <v/>
      </c>
      <c r="R66" s="32" t="n">
        <v>232725.168</v>
      </c>
      <c r="S66" s="34">
        <f>7.204%*R66</f>
        <v/>
      </c>
      <c r="T66" s="34">
        <f>R66-S66</f>
        <v/>
      </c>
      <c r="U66" s="33">
        <f>T66/Q66</f>
        <v/>
      </c>
      <c r="V66" s="34">
        <f>IF(Q66="","",(SUM(Q66)*U65)-SUM(T65))</f>
        <v/>
      </c>
      <c r="W66" s="34">
        <f>IF(Q66="","",Q66*(U66-U65))</f>
        <v/>
      </c>
      <c r="X66" s="31" t="n">
        <v>29</v>
      </c>
      <c r="Y66" s="27">
        <f>SUM('[1]Reuso Castelo Ecoflac'!$I$457:$I$487)</f>
        <v/>
      </c>
      <c r="Z66" s="27" t="n"/>
    </row>
    <row r="67">
      <c r="A67" s="10" t="n">
        <v>44044</v>
      </c>
      <c r="B67" s="10" t="n">
        <v>43983</v>
      </c>
      <c r="C67" s="24">
        <f>D66</f>
        <v/>
      </c>
      <c r="D67" s="25" t="n">
        <v>44008</v>
      </c>
      <c r="E67" s="29" t="n"/>
      <c r="F67" s="27" t="n">
        <v>139</v>
      </c>
      <c r="G67" s="27" t="n">
        <v>25</v>
      </c>
      <c r="H67" s="27" t="n">
        <v>2567</v>
      </c>
      <c r="I67" s="27" t="n">
        <v>7352</v>
      </c>
      <c r="J67" s="27" t="n"/>
      <c r="K67" s="32" t="n">
        <v>2908</v>
      </c>
      <c r="L67" s="32" t="n">
        <v>467.13</v>
      </c>
      <c r="M67" s="32" t="n">
        <v>57589</v>
      </c>
      <c r="N67" s="32" t="n">
        <v>169508</v>
      </c>
      <c r="O67" s="32" t="n"/>
      <c r="P67" s="33" t="n">
        <v>22.776</v>
      </c>
      <c r="Q67" s="29">
        <f>7352+2567+139+25</f>
        <v/>
      </c>
      <c r="R67" s="32">
        <f>169508.29+57789.46+2908.89+467.13</f>
        <v/>
      </c>
      <c r="S67" s="34">
        <f>7.204%*R67</f>
        <v/>
      </c>
      <c r="T67" s="34">
        <f>R67-S67</f>
        <v/>
      </c>
      <c r="U67" s="33">
        <f>T67/Q67</f>
        <v/>
      </c>
      <c r="V67" s="34">
        <f>IF(Q67="","",(SUM(Q67)*U66)-SUM(T66))</f>
        <v/>
      </c>
      <c r="W67" s="34">
        <f>IF(Q67="","",Q67*(U67-U66))</f>
        <v/>
      </c>
      <c r="X67" s="31">
        <f>D67-C67</f>
        <v/>
      </c>
      <c r="Y67" s="27">
        <f>SUM('[1]Reuso Castelo Ecoflac'!$I$488:$I$517)</f>
        <v/>
      </c>
      <c r="Z67" s="27" t="n"/>
    </row>
    <row r="68">
      <c r="A68" s="10" t="n">
        <v>44075</v>
      </c>
      <c r="B68" s="10" t="n">
        <v>44013</v>
      </c>
      <c r="C68" s="24">
        <f>D67</f>
        <v/>
      </c>
      <c r="D68" s="25" t="n">
        <v>44040</v>
      </c>
      <c r="E68" s="29" t="n"/>
      <c r="F68" s="27" t="n">
        <v>166</v>
      </c>
      <c r="G68" s="27" t="n">
        <v>28</v>
      </c>
      <c r="H68" s="27" t="n">
        <v>1767</v>
      </c>
      <c r="I68" s="27" t="n">
        <v>7942</v>
      </c>
      <c r="J68" s="27" t="n"/>
      <c r="K68" s="32" t="n">
        <v>3573</v>
      </c>
      <c r="L68" s="32" t="n">
        <v>533</v>
      </c>
      <c r="M68" s="32" t="n">
        <v>40537</v>
      </c>
      <c r="N68" s="32" t="n">
        <v>183105</v>
      </c>
      <c r="O68" s="32" t="n"/>
      <c r="P68" s="33" t="n">
        <v>22.776</v>
      </c>
      <c r="Q68" s="29">
        <f>28+166+1767+7942</f>
        <v/>
      </c>
      <c r="R68" s="32">
        <f>183105.92+40537.3+3573.4+533</f>
        <v/>
      </c>
      <c r="S68" s="34">
        <f>7.204%*R68</f>
        <v/>
      </c>
      <c r="T68" s="34">
        <f>R68-S68</f>
        <v/>
      </c>
      <c r="U68" s="33">
        <f>T68/Q68</f>
        <v/>
      </c>
      <c r="V68" s="34">
        <f>IF(Q68="","",(SUM(Q68)*U67)-SUM(T67))</f>
        <v/>
      </c>
      <c r="W68" s="34">
        <f>IF(Q68="","",Q68*(U68-U67))</f>
        <v/>
      </c>
      <c r="X68" s="31">
        <f>D68-C68</f>
        <v/>
      </c>
      <c r="Y68" s="27">
        <f>SUM('[1]Reuso Castelo Ecoflac'!$I$518:$I$548)</f>
        <v/>
      </c>
      <c r="Z68" s="27" t="n"/>
    </row>
    <row r="69">
      <c r="A69" s="10" t="n">
        <v>44105</v>
      </c>
      <c r="B69" s="10" t="n">
        <v>44044</v>
      </c>
      <c r="C69" s="24">
        <f>D68</f>
        <v/>
      </c>
      <c r="D69" s="25" t="n">
        <v>44069</v>
      </c>
      <c r="E69" s="29" t="n"/>
      <c r="F69" s="27" t="n">
        <v>143</v>
      </c>
      <c r="G69" s="27" t="n">
        <v>32</v>
      </c>
      <c r="H69" s="27" t="n">
        <v>1322</v>
      </c>
      <c r="I69" s="27" t="n">
        <v>5005</v>
      </c>
      <c r="J69" s="27" t="n"/>
      <c r="K69" s="32" t="n">
        <v>3066</v>
      </c>
      <c r="L69" s="32" t="n">
        <v>617</v>
      </c>
      <c r="M69" s="32" t="n">
        <v>30296</v>
      </c>
      <c r="N69" s="32" t="n">
        <v>115329</v>
      </c>
      <c r="O69" s="32" t="n"/>
      <c r="P69" s="33" t="n">
        <v>22.776</v>
      </c>
      <c r="Q69" s="29">
        <f>5005+1322+143+32</f>
        <v/>
      </c>
      <c r="R69" s="32">
        <f>617.7+3066.7+30296.7+115329.9</f>
        <v/>
      </c>
      <c r="S69" s="34">
        <f>7.204%*R69</f>
        <v/>
      </c>
      <c r="T69" s="34">
        <f>R69-S69</f>
        <v/>
      </c>
      <c r="U69" s="33">
        <f>T69/Q69</f>
        <v/>
      </c>
      <c r="V69" s="34">
        <f>IF(Q69="","",(SUM(Q69)*U68)-SUM(T68))</f>
        <v/>
      </c>
      <c r="W69" s="34">
        <f>IF(Q69="","",Q69*(U69-U68))</f>
        <v/>
      </c>
      <c r="X69" s="31">
        <f>D69-C69</f>
        <v/>
      </c>
      <c r="Y69" s="27">
        <f>SUM('[1]Reuso Castelo Ecoflac'!$I$549:$I$579)</f>
        <v/>
      </c>
      <c r="Z69" s="27" t="n"/>
    </row>
    <row r="70">
      <c r="A70" s="10" t="n">
        <v>44136</v>
      </c>
      <c r="B70" s="10" t="n">
        <v>44075</v>
      </c>
      <c r="C70" s="24">
        <f>D69</f>
        <v/>
      </c>
      <c r="D70" s="25" t="n">
        <v>44098</v>
      </c>
      <c r="E70" s="29" t="n"/>
      <c r="F70" s="27" t="n">
        <v>142</v>
      </c>
      <c r="G70" s="27" t="n">
        <v>28</v>
      </c>
      <c r="H70" s="27" t="n">
        <v>1267</v>
      </c>
      <c r="I70" s="27" t="n">
        <v>4825</v>
      </c>
      <c r="J70" s="27" t="n"/>
      <c r="K70" s="27" t="n"/>
      <c r="L70" s="27" t="n"/>
      <c r="M70" s="27" t="n"/>
      <c r="N70" s="27" t="n"/>
      <c r="O70" s="27" t="n"/>
      <c r="P70" s="33" t="n">
        <v>22.776</v>
      </c>
      <c r="Q70" s="29">
        <f>SUM(F70:I70)</f>
        <v/>
      </c>
      <c r="R70" s="34">
        <f>SUM(F70:I70)*P70</f>
        <v/>
      </c>
      <c r="S70" s="34">
        <f>7.204%*R70</f>
        <v/>
      </c>
      <c r="T70" s="34">
        <f>R70-S70</f>
        <v/>
      </c>
      <c r="U70" s="33">
        <f>T70/Q70</f>
        <v/>
      </c>
      <c r="V70" s="34">
        <f>IF(Q70="","",(SUM(Q70)*U69)-SUM(T69))</f>
        <v/>
      </c>
      <c r="W70" s="34">
        <f>IF(Q70="","",Q70*(U70-U69))</f>
        <v/>
      </c>
      <c r="X70" s="31">
        <f>D70-C70</f>
        <v/>
      </c>
      <c r="Y70" s="27">
        <f>SUM('[1]Reuso Castelo Ecoflac'!$I$580:$I$609)</f>
        <v/>
      </c>
      <c r="Z70" s="27" t="n"/>
    </row>
    <row r="71">
      <c r="A71" s="10" t="n">
        <v>44166</v>
      </c>
      <c r="B71" s="10" t="n">
        <v>44105</v>
      </c>
      <c r="C71" s="24">
        <f>D70</f>
        <v/>
      </c>
      <c r="D71" s="25" t="n">
        <v>44130</v>
      </c>
      <c r="E71" s="29" t="n"/>
      <c r="F71" s="27" t="n">
        <v>112</v>
      </c>
      <c r="G71" s="27" t="n">
        <v>21.3</v>
      </c>
      <c r="H71" s="27" t="n">
        <v>1699</v>
      </c>
      <c r="I71" s="27" t="n">
        <v>7550</v>
      </c>
      <c r="J71" s="27" t="n"/>
      <c r="K71" s="33" t="n">
        <v>2358.98</v>
      </c>
      <c r="L71" s="33" t="n">
        <v>405.49</v>
      </c>
      <c r="M71" s="33" t="n">
        <v>38967.35</v>
      </c>
      <c r="N71" s="33" t="n">
        <v>174055.41</v>
      </c>
      <c r="O71" s="33" t="n"/>
      <c r="P71" s="33" t="n">
        <v>22.776</v>
      </c>
      <c r="Q71" s="29">
        <f>SUM(F71:I71)</f>
        <v/>
      </c>
      <c r="R71" s="34">
        <f>SUM(F71:I71)*P71</f>
        <v/>
      </c>
      <c r="S71" s="34">
        <f>7.204%*R71</f>
        <v/>
      </c>
      <c r="T71" s="34">
        <f>R71-S71</f>
        <v/>
      </c>
      <c r="U71" s="33">
        <f>T71/Q71</f>
        <v/>
      </c>
      <c r="V71" s="34">
        <f>IF(Q71="","",(SUM(Q71)*U70)-SUM(T70))</f>
        <v/>
      </c>
      <c r="W71" s="34">
        <f>IF(Q71="","",Q71*(U71-U70))</f>
        <v/>
      </c>
      <c r="X71" s="31">
        <f>D71-C71</f>
        <v/>
      </c>
      <c r="Y71" s="27">
        <f>SUM('[1]Reuso Castelo Ecoflac'!$I$610:$I$640)</f>
        <v/>
      </c>
      <c r="Z71" s="27" t="n"/>
    </row>
    <row r="72">
      <c r="A72" s="10" t="n">
        <v>44197</v>
      </c>
      <c r="B72" s="10" t="n">
        <v>44136</v>
      </c>
      <c r="C72" s="24">
        <f>D71</f>
        <v/>
      </c>
      <c r="D72" s="25" t="n">
        <v>44159</v>
      </c>
      <c r="E72" s="29" t="n"/>
      <c r="F72" s="27" t="n">
        <v>208</v>
      </c>
      <c r="G72" s="27" t="n">
        <v>53</v>
      </c>
      <c r="H72" s="27" t="n">
        <v>2935</v>
      </c>
      <c r="I72" s="27" t="n">
        <v>6969</v>
      </c>
      <c r="J72" s="27" t="n"/>
      <c r="K72" s="27" t="n"/>
      <c r="L72" s="27" t="n"/>
      <c r="M72" s="27" t="n"/>
      <c r="N72" s="35" t="n">
        <v>160655.57</v>
      </c>
      <c r="O72" s="35" t="n"/>
      <c r="P72" s="33" t="n">
        <v>22.776</v>
      </c>
      <c r="Q72" s="29">
        <f>SUM(F72:I72)</f>
        <v/>
      </c>
      <c r="R72" s="34">
        <f>SUM(F72:I72)*P72</f>
        <v/>
      </c>
      <c r="S72" s="34">
        <f>7.204%*R72</f>
        <v/>
      </c>
      <c r="T72" s="34">
        <f>R72-S72</f>
        <v/>
      </c>
      <c r="U72" s="33">
        <f>T72/Q72</f>
        <v/>
      </c>
      <c r="V72" s="34">
        <f>IF(Q72="","",(SUM(Q72)*U71)-SUM(T71))</f>
        <v/>
      </c>
      <c r="W72" s="34">
        <f>IF(Q72="","",Q72*(U72-U71))</f>
        <v/>
      </c>
      <c r="X72" s="31">
        <f>D72-C72</f>
        <v/>
      </c>
      <c r="Y72" s="27">
        <f>SUM('[1]Reuso Castelo Ecoflac'!$I$641:$I$670)</f>
        <v/>
      </c>
      <c r="Z72" s="27" t="n"/>
    </row>
    <row r="73">
      <c r="A73" s="10" t="n">
        <v>44228</v>
      </c>
      <c r="B73" s="10" t="n">
        <v>44166</v>
      </c>
      <c r="C73" s="24">
        <f>D72</f>
        <v/>
      </c>
      <c r="D73" s="25" t="n">
        <v>44188</v>
      </c>
      <c r="E73" s="29" t="n"/>
      <c r="F73" s="27" t="n">
        <v>86</v>
      </c>
      <c r="G73" s="27" t="n">
        <v>35</v>
      </c>
      <c r="H73" s="27" t="n">
        <v>1797</v>
      </c>
      <c r="I73" s="27" t="n">
        <v>6154</v>
      </c>
      <c r="J73" s="27" t="n"/>
      <c r="K73" s="27" t="n"/>
      <c r="L73" s="27" t="n"/>
      <c r="M73" s="27" t="n"/>
      <c r="N73" s="27" t="n"/>
      <c r="O73" s="27" t="n"/>
      <c r="P73" s="33" t="n">
        <v>22.776</v>
      </c>
      <c r="Q73" s="29">
        <f>SUM(F73:I73)</f>
        <v/>
      </c>
      <c r="R73" s="34">
        <f>SUM(F73:I73)*P73</f>
        <v/>
      </c>
      <c r="S73" s="34">
        <f>7.204%*R73</f>
        <v/>
      </c>
      <c r="T73" s="34">
        <f>R73-S73</f>
        <v/>
      </c>
      <c r="U73" s="33">
        <f>T73/Q73</f>
        <v/>
      </c>
      <c r="V73" s="34">
        <f>IF(Q73="","",(SUM(Q73)*U72)-SUM(T72))</f>
        <v/>
      </c>
      <c r="W73" s="34">
        <f>IF(Q73="","",Q73*(U73-U72))</f>
        <v/>
      </c>
      <c r="X73" s="31">
        <f>D73-C73</f>
        <v/>
      </c>
      <c r="Y73" s="27" t="n">
        <v>2570</v>
      </c>
      <c r="Z73" s="27" t="n"/>
    </row>
    <row r="74">
      <c r="A74" s="10" t="n">
        <v>44256</v>
      </c>
      <c r="B74" s="10" t="n">
        <v>44197</v>
      </c>
      <c r="C74" s="24">
        <f>D73</f>
        <v/>
      </c>
      <c r="D74" s="25" t="n">
        <v>44221</v>
      </c>
      <c r="E74" s="29" t="n"/>
      <c r="F74" s="27" t="n">
        <v>145</v>
      </c>
      <c r="G74" s="27" t="n">
        <v>28</v>
      </c>
      <c r="H74" s="27" t="n">
        <v>3158</v>
      </c>
      <c r="I74" s="27" t="n">
        <v>8234</v>
      </c>
      <c r="J74" s="27" t="n"/>
      <c r="K74" s="27" t="n"/>
      <c r="L74" s="27" t="n"/>
      <c r="M74" s="27" t="n"/>
      <c r="N74" s="27" t="n"/>
      <c r="O74" s="27" t="n"/>
      <c r="P74" s="33" t="n">
        <v>22.78</v>
      </c>
      <c r="Q74" s="29">
        <f>SUM(F74:I74)</f>
        <v/>
      </c>
      <c r="R74" s="34">
        <f>SUM(F74:I74)*P74</f>
        <v/>
      </c>
      <c r="S74" s="34">
        <f>7.204%*R74</f>
        <v/>
      </c>
      <c r="T74" s="34">
        <f>R74-S74</f>
        <v/>
      </c>
      <c r="U74" s="33">
        <f>T74/Q74</f>
        <v/>
      </c>
      <c r="V74" s="34">
        <f>IF(Q74="","",(SUM(Q74)*U73)-SUM(T73))</f>
        <v/>
      </c>
      <c r="W74" s="34">
        <f>IF(Q74="","",Q74*(U74-U73))</f>
        <v/>
      </c>
      <c r="X74" s="31">
        <f>D74-C74</f>
        <v/>
      </c>
      <c r="Y74" s="27">
        <f>SUM('[1]Reuso Castelo Ecoflac'!$I$702:$I$732)</f>
        <v/>
      </c>
      <c r="Z74" s="27" t="n"/>
    </row>
    <row r="75">
      <c r="A75" s="10" t="n">
        <v>44287</v>
      </c>
      <c r="B75" s="10" t="n">
        <v>44228</v>
      </c>
      <c r="C75" s="24">
        <f>D74</f>
        <v/>
      </c>
      <c r="D75" s="25" t="n">
        <v>44251</v>
      </c>
      <c r="E75" s="29" t="n"/>
      <c r="F75" s="27" t="n">
        <v>170</v>
      </c>
      <c r="G75" s="27" t="n">
        <v>36</v>
      </c>
      <c r="H75" s="27" t="n">
        <v>3841</v>
      </c>
      <c r="I75" s="27" t="n">
        <v>6413</v>
      </c>
      <c r="J75" s="27" t="n"/>
      <c r="K75" s="27" t="n"/>
      <c r="L75" s="27" t="n"/>
      <c r="M75" s="27" t="n"/>
      <c r="N75" s="27" t="n"/>
      <c r="O75" s="27" t="n"/>
      <c r="P75" s="33" t="n">
        <v>22.78</v>
      </c>
      <c r="Q75" s="29">
        <f>SUM(F75:I75)</f>
        <v/>
      </c>
      <c r="R75" s="34">
        <f>SUM(F75:I75)*P75</f>
        <v/>
      </c>
      <c r="S75" s="34">
        <f>7.204%*R75</f>
        <v/>
      </c>
      <c r="T75" s="34">
        <f>R75-S75</f>
        <v/>
      </c>
      <c r="U75" s="33">
        <f>T75/Q75</f>
        <v/>
      </c>
      <c r="V75" s="34">
        <f>IF(Q75="","",(SUM(Q75)*U74)-SUM(T74))</f>
        <v/>
      </c>
      <c r="W75" s="34">
        <f>IF(Q75="","",Q75*(U75-U74))</f>
        <v/>
      </c>
      <c r="X75" s="31">
        <f>D75-C75</f>
        <v/>
      </c>
      <c r="Y75" s="27">
        <f>SUM('[1]Reuso Castelo Ecoflac'!$I$733:$I$760)</f>
        <v/>
      </c>
      <c r="Z75" s="27" t="n"/>
    </row>
    <row r="76">
      <c r="A76" s="10" t="n">
        <v>44317</v>
      </c>
      <c r="B76" s="10" t="n">
        <v>44256</v>
      </c>
      <c r="C76" s="24">
        <f>D75</f>
        <v/>
      </c>
      <c r="D76" s="25" t="n">
        <v>44283</v>
      </c>
      <c r="E76" s="29" t="n"/>
      <c r="F76" s="27" t="n">
        <v>303</v>
      </c>
      <c r="G76" s="27" t="n">
        <v>31</v>
      </c>
      <c r="H76" s="27" t="n">
        <v>3502</v>
      </c>
      <c r="I76" s="27" t="n">
        <v>6978</v>
      </c>
      <c r="J76" s="27" t="n"/>
      <c r="K76" s="27" t="n"/>
      <c r="L76" s="27" t="n"/>
      <c r="M76" s="27" t="n"/>
      <c r="N76" s="27" t="n"/>
      <c r="O76" s="27" t="n"/>
      <c r="P76" s="33" t="n">
        <v>22.78</v>
      </c>
      <c r="Q76" s="29">
        <f>SUM(F76:I76)</f>
        <v/>
      </c>
      <c r="R76" s="34">
        <f>SUM(F76:I76)*P76</f>
        <v/>
      </c>
      <c r="S76" s="34">
        <f>7.204%*R76</f>
        <v/>
      </c>
      <c r="T76" s="34">
        <f>R76-S76</f>
        <v/>
      </c>
      <c r="U76" s="33">
        <f>T76/Q76</f>
        <v/>
      </c>
      <c r="V76" s="34">
        <f>IF(Q76="","",(SUM(Q76)*U75)-SUM(T75))</f>
        <v/>
      </c>
      <c r="W76" s="34">
        <f>IF(Q76="","",Q76*(U76-U75))</f>
        <v/>
      </c>
      <c r="X76" s="31">
        <f>D76-C76</f>
        <v/>
      </c>
      <c r="Y76" s="27">
        <f>SUM('[1]Reuso Castelo Ecoflac'!$I$761:$I$791)</f>
        <v/>
      </c>
      <c r="Z76" s="27" t="n"/>
    </row>
    <row r="77">
      <c r="A77" s="10" t="n">
        <v>44348</v>
      </c>
      <c r="B77" s="10" t="n">
        <v>44287</v>
      </c>
      <c r="C77" s="24">
        <f>D76</f>
        <v/>
      </c>
      <c r="D77" s="25" t="n">
        <v>44313</v>
      </c>
      <c r="E77" s="29" t="n"/>
      <c r="F77" s="27" t="n">
        <v>312</v>
      </c>
      <c r="G77" s="27" t="n">
        <v>38</v>
      </c>
      <c r="H77" s="27" t="n">
        <v>2571</v>
      </c>
      <c r="I77" s="27" t="n">
        <v>5915</v>
      </c>
      <c r="J77" s="27" t="n"/>
      <c r="K77" s="27" t="n"/>
      <c r="L77" s="27" t="n"/>
      <c r="M77" s="27" t="n"/>
      <c r="N77" s="27" t="n"/>
      <c r="O77" s="27" t="n"/>
      <c r="P77" s="33" t="n">
        <v>22.78</v>
      </c>
      <c r="Q77" s="29">
        <f>SUM(F77:I77)</f>
        <v/>
      </c>
      <c r="R77" s="34">
        <f>SUM(F77:I77)*P77</f>
        <v/>
      </c>
      <c r="S77" s="34">
        <f>7.204%*R77</f>
        <v/>
      </c>
      <c r="T77" s="34">
        <f>R77-S77</f>
        <v/>
      </c>
      <c r="U77" s="33">
        <f>T77/Q77</f>
        <v/>
      </c>
      <c r="V77" s="34">
        <f>IF(Q77="","",(SUM(Q77)*U76)-SUM(T76))</f>
        <v/>
      </c>
      <c r="W77" s="34">
        <f>IF(Q77="","",Q77*(U77-U76))</f>
        <v/>
      </c>
      <c r="X77" s="31">
        <f>D77-C77</f>
        <v/>
      </c>
      <c r="Y77" s="27">
        <f>SUM('[1]Reuso Castelo Ecoflac'!$I$792:$I$821)</f>
        <v/>
      </c>
      <c r="Z77" s="27" t="n"/>
    </row>
    <row r="78">
      <c r="A78" s="10" t="n">
        <v>44378</v>
      </c>
      <c r="B78" s="10" t="n">
        <v>44317</v>
      </c>
      <c r="C78" s="24">
        <f>D77</f>
        <v/>
      </c>
      <c r="D78" s="25" t="n">
        <v>44343</v>
      </c>
      <c r="E78" s="29" t="n"/>
      <c r="F78" s="27" t="n">
        <v>143</v>
      </c>
      <c r="G78" s="27" t="n">
        <v>54</v>
      </c>
      <c r="H78" s="27" t="n">
        <v>2303</v>
      </c>
      <c r="I78" s="27" t="n">
        <v>7201</v>
      </c>
      <c r="J78" s="27" t="n"/>
      <c r="K78" s="27" t="n"/>
      <c r="L78" s="27" t="n"/>
      <c r="M78" s="27" t="n"/>
      <c r="N78" s="27" t="n"/>
      <c r="O78" s="27" t="n"/>
      <c r="P78" s="33" t="n">
        <v>22.78</v>
      </c>
      <c r="Q78" s="29">
        <f>SUM(F78:I78)</f>
        <v/>
      </c>
      <c r="R78" s="34">
        <f>SUM(F78:I78)*P78</f>
        <v/>
      </c>
      <c r="S78" s="34">
        <f>7.204%*R78</f>
        <v/>
      </c>
      <c r="T78" s="34">
        <f>R78-S78</f>
        <v/>
      </c>
      <c r="U78" s="33">
        <f>T78/Q78</f>
        <v/>
      </c>
      <c r="V78" s="34">
        <f>IF(Q78="","",(SUM(Q78)*U77)-SUM(T77))</f>
        <v/>
      </c>
      <c r="W78" s="34">
        <f>IF(Q78="","",Q78*(U78-U77))</f>
        <v/>
      </c>
      <c r="X78" s="31">
        <f>D78-C78</f>
        <v/>
      </c>
      <c r="Y78" s="27">
        <f>SUM('[1]Reuso Castelo Ecoflac'!$I$822:$I$852)</f>
        <v/>
      </c>
      <c r="Z78" s="27" t="n"/>
    </row>
    <row r="79">
      <c r="A79" s="10" t="n">
        <v>44409</v>
      </c>
      <c r="B79" s="10" t="n">
        <v>44348</v>
      </c>
      <c r="C79" s="24">
        <f>D78</f>
        <v/>
      </c>
      <c r="D79" s="25" t="n">
        <v>44375</v>
      </c>
      <c r="E79" s="29" t="n"/>
      <c r="F79" s="27" t="n">
        <v>125</v>
      </c>
      <c r="G79" s="27" t="n">
        <v>45</v>
      </c>
      <c r="H79" s="27" t="n">
        <v>1672</v>
      </c>
      <c r="I79" s="27" t="n">
        <v>5943</v>
      </c>
      <c r="J79" s="27" t="n"/>
      <c r="K79" s="27" t="n"/>
      <c r="L79" s="27" t="n"/>
      <c r="M79" s="27" t="n"/>
      <c r="N79" s="27" t="n"/>
      <c r="O79" s="27" t="n"/>
      <c r="P79" s="33" t="n">
        <v>22.78</v>
      </c>
      <c r="Q79" s="29">
        <f>SUM(F79:I79)</f>
        <v/>
      </c>
      <c r="R79" s="34">
        <f>SUM(F79:I79)*P79</f>
        <v/>
      </c>
      <c r="S79" s="34">
        <f>7.204%*R79</f>
        <v/>
      </c>
      <c r="T79" s="34">
        <f>R79-S79</f>
        <v/>
      </c>
      <c r="U79" s="33">
        <f>T79/Q79</f>
        <v/>
      </c>
      <c r="V79" s="34">
        <f>IF(Q79="","",(SUM(Q79)*U78)-SUM(T78))</f>
        <v/>
      </c>
      <c r="W79" s="34">
        <f>IF(Q79="","",Q79*(U79-U78))</f>
        <v/>
      </c>
      <c r="X79" s="31">
        <f>D79-C79</f>
        <v/>
      </c>
      <c r="Y79" s="27">
        <f>SUM('[1]Reuso Castelo Ecoflac'!$I$853:$I$882)</f>
        <v/>
      </c>
      <c r="Z79" s="27" t="n"/>
    </row>
    <row r="80">
      <c r="A80" s="10" t="n">
        <v>44440</v>
      </c>
      <c r="B80" s="10" t="n">
        <v>44378</v>
      </c>
      <c r="C80" s="24">
        <f>D79</f>
        <v/>
      </c>
      <c r="D80" s="25" t="n">
        <v>44405</v>
      </c>
      <c r="E80" s="29" t="n"/>
      <c r="F80" s="27" t="n">
        <v>101</v>
      </c>
      <c r="G80" s="27" t="n">
        <v>53</v>
      </c>
      <c r="H80" s="27" t="n">
        <v>1978</v>
      </c>
      <c r="I80" s="27" t="n">
        <v>7326</v>
      </c>
      <c r="J80" s="27" t="n"/>
      <c r="K80" s="27" t="n"/>
      <c r="L80" s="27" t="n"/>
      <c r="M80" s="27" t="n"/>
      <c r="N80" s="27" t="n"/>
      <c r="O80" s="27" t="n"/>
      <c r="P80" s="33" t="n">
        <v>22.78</v>
      </c>
      <c r="Q80" s="29">
        <f>SUM(F80:I80)</f>
        <v/>
      </c>
      <c r="R80" s="34">
        <f>SUM(F80:I80)*P80</f>
        <v/>
      </c>
      <c r="S80" s="34">
        <f>7.204%*R80</f>
        <v/>
      </c>
      <c r="T80" s="34">
        <f>R80-S80</f>
        <v/>
      </c>
      <c r="U80" s="33">
        <f>T80/Q80</f>
        <v/>
      </c>
      <c r="V80" s="34">
        <f>IF(Q80="","",(SUM(Q80)*U79)-SUM(T79))</f>
        <v/>
      </c>
      <c r="W80" s="34">
        <f>IF(Q80="","",Q80*(U80-U79))</f>
        <v/>
      </c>
      <c r="X80" s="31">
        <f>D80-C80</f>
        <v/>
      </c>
      <c r="Y80" s="27">
        <f>SUM('[1]Reuso Castelo Ecoflac'!$I$883:$I$913)</f>
        <v/>
      </c>
      <c r="Z80" s="27" t="n"/>
    </row>
    <row r="81">
      <c r="A81" s="10" t="n">
        <v>44470</v>
      </c>
      <c r="B81" s="10" t="n">
        <v>44409</v>
      </c>
      <c r="C81" s="24">
        <f>D80</f>
        <v/>
      </c>
      <c r="D81" s="25" t="n">
        <v>44435</v>
      </c>
      <c r="E81" s="29" t="n"/>
      <c r="F81" s="27" t="n">
        <v>136</v>
      </c>
      <c r="G81" s="27" t="n">
        <v>63</v>
      </c>
      <c r="H81" s="27" t="n">
        <v>2015</v>
      </c>
      <c r="I81" s="27" t="n">
        <v>7784</v>
      </c>
      <c r="J81" s="27" t="n"/>
      <c r="K81" s="27" t="n"/>
      <c r="L81" s="27" t="n"/>
      <c r="M81" s="27" t="n"/>
      <c r="N81" s="27" t="n"/>
      <c r="O81" s="27" t="n"/>
      <c r="P81" s="33" t="n">
        <v>22.78</v>
      </c>
      <c r="Q81" s="29">
        <f>SUM(F81:I81)</f>
        <v/>
      </c>
      <c r="R81" s="34">
        <f>SUM(F81:I81)*P81</f>
        <v/>
      </c>
      <c r="S81" s="34">
        <f>7.204%*R81</f>
        <v/>
      </c>
      <c r="T81" s="34">
        <f>R81-S81</f>
        <v/>
      </c>
      <c r="U81" s="33">
        <f>T81/Q81</f>
        <v/>
      </c>
      <c r="V81" s="34">
        <f>IF(Q81="","",(SUM(Q81)*U80)-SUM(T80))</f>
        <v/>
      </c>
      <c r="W81" s="34">
        <f>IF(Q81="","",Q81*(U81-U80))</f>
        <v/>
      </c>
      <c r="X81" s="31">
        <f>D81-C81</f>
        <v/>
      </c>
      <c r="Y81" s="27">
        <f>SUM('[1]Reuso Castelo Ecoflac'!$I$914:$I$944)</f>
        <v/>
      </c>
      <c r="Z81" s="27" t="n"/>
    </row>
    <row r="82">
      <c r="A82" s="10" t="n">
        <v>44501</v>
      </c>
      <c r="B82" s="10" t="n">
        <v>44440</v>
      </c>
      <c r="C82" s="24">
        <f>D81</f>
        <v/>
      </c>
      <c r="D82" s="25" t="n">
        <v>44467</v>
      </c>
      <c r="E82" s="29" t="n"/>
      <c r="F82" s="27" t="n">
        <v>111</v>
      </c>
      <c r="G82" s="27" t="n">
        <v>74</v>
      </c>
      <c r="H82" s="27" t="n">
        <v>2706</v>
      </c>
      <c r="I82" s="27" t="n">
        <v>8120</v>
      </c>
      <c r="J82" s="27" t="n"/>
      <c r="K82" s="27" t="n"/>
      <c r="L82" s="27" t="n"/>
      <c r="M82" s="27" t="n"/>
      <c r="N82" s="27" t="n"/>
      <c r="O82" s="27" t="n"/>
      <c r="P82" s="33" t="n">
        <v>22.78</v>
      </c>
      <c r="Q82" s="29">
        <f>SUM(F82:I82)</f>
        <v/>
      </c>
      <c r="R82" s="34">
        <f>SUM(F82:I82)*P82</f>
        <v/>
      </c>
      <c r="S82" s="34">
        <f>7.204%*R82</f>
        <v/>
      </c>
      <c r="T82" s="34">
        <f>R82-S82</f>
        <v/>
      </c>
      <c r="U82" s="33">
        <f>T82/Q82</f>
        <v/>
      </c>
      <c r="V82" s="34">
        <f>IF(Q82="","",(SUM(Q82)*U81)-SUM(T81))</f>
        <v/>
      </c>
      <c r="W82" s="34">
        <f>IF(Q82="","",Q82*(U82-U81))</f>
        <v/>
      </c>
      <c r="X82" s="31">
        <f>D82-C82</f>
        <v/>
      </c>
      <c r="Y82" s="27">
        <f>SUM('[1]Reuso Castelo Ecoflac'!$I$945:$I$974)</f>
        <v/>
      </c>
      <c r="Z82" s="27" t="n"/>
    </row>
    <row r="83">
      <c r="A83" s="10" t="n">
        <v>44531</v>
      </c>
      <c r="B83" s="10" t="n">
        <v>44470</v>
      </c>
      <c r="C83" s="24">
        <f>D82</f>
        <v/>
      </c>
      <c r="D83" s="25" t="n">
        <v>44497</v>
      </c>
      <c r="E83" s="29" t="n"/>
      <c r="F83" s="27" t="n">
        <v>109</v>
      </c>
      <c r="G83" s="27" t="n">
        <v>61</v>
      </c>
      <c r="H83" s="27" t="n">
        <v>2412</v>
      </c>
      <c r="I83" s="27" t="n">
        <v>8030</v>
      </c>
      <c r="J83" s="27" t="n"/>
      <c r="K83" s="27" t="n"/>
      <c r="L83" s="27" t="n"/>
      <c r="M83" s="27" t="n"/>
      <c r="N83" s="27" t="n"/>
      <c r="O83" s="27" t="n"/>
      <c r="P83" s="33" t="n">
        <v>22.78</v>
      </c>
      <c r="Q83" s="29">
        <f>SUM(F83:I83)</f>
        <v/>
      </c>
      <c r="R83" s="34">
        <f>SUM(F83:I83)*P83</f>
        <v/>
      </c>
      <c r="S83" s="34">
        <f>7.204%*R83</f>
        <v/>
      </c>
      <c r="T83" s="34">
        <f>R83-S83</f>
        <v/>
      </c>
      <c r="U83" s="33">
        <f>T83/Q83</f>
        <v/>
      </c>
      <c r="V83" s="34">
        <f>IF(Q83="","",(SUM(Q83)*U82)-SUM(T82))</f>
        <v/>
      </c>
      <c r="W83" s="34">
        <f>IF(Q83="","",Q83*(U83-U82))</f>
        <v/>
      </c>
      <c r="X83" s="31">
        <f>D83-C83</f>
        <v/>
      </c>
      <c r="Y83" s="27">
        <f>SUM('[1]Reuso Castelo Ecoflac'!$I$975:$I$1005)</f>
        <v/>
      </c>
      <c r="Z83" s="27" t="n"/>
    </row>
    <row r="84">
      <c r="A84" s="10" t="n">
        <v>44531</v>
      </c>
      <c r="B84" s="10" t="n">
        <v>44501</v>
      </c>
      <c r="C84" s="24">
        <f>D83</f>
        <v/>
      </c>
      <c r="D84" s="25" t="n">
        <v>44526</v>
      </c>
      <c r="E84" s="29" t="n"/>
      <c r="F84" s="27" t="n">
        <v>103</v>
      </c>
      <c r="G84" s="27" t="n">
        <v>22</v>
      </c>
      <c r="H84" s="27" t="n">
        <v>2482</v>
      </c>
      <c r="I84" s="27" t="n">
        <v>7648</v>
      </c>
      <c r="J84" s="27" t="n"/>
      <c r="K84" s="27" t="n"/>
      <c r="L84" s="27" t="n"/>
      <c r="M84" s="27" t="n"/>
      <c r="N84" s="27" t="n"/>
      <c r="O84" s="27" t="n"/>
      <c r="P84" s="33" t="n">
        <v>24.24810720936419</v>
      </c>
      <c r="Q84" s="29">
        <f>SUM(F84:I84)</f>
        <v/>
      </c>
      <c r="R84" s="34">
        <f>Q84*P84</f>
        <v/>
      </c>
      <c r="S84" s="34">
        <f>7.204%*R84</f>
        <v/>
      </c>
      <c r="T84" s="34">
        <f>R84-S84</f>
        <v/>
      </c>
      <c r="U84" s="33">
        <f>T84/Q84</f>
        <v/>
      </c>
      <c r="V84" s="34">
        <f>IF(Q84="","",(SUM(Q84)*U83)-SUM(T83))</f>
        <v/>
      </c>
      <c r="W84" s="34">
        <f>IF(Q84="","",Q84*(U84-U83))</f>
        <v/>
      </c>
      <c r="X84" s="31">
        <f>D84-C84</f>
        <v/>
      </c>
      <c r="Y84" s="27">
        <f>SUM('[1]Reuso Castelo Ecoflac'!$I$1006:$I$1035)</f>
        <v/>
      </c>
      <c r="Z84" s="27" t="n"/>
    </row>
    <row r="85">
      <c r="A85" s="10" t="n">
        <v>44562</v>
      </c>
      <c r="B85" s="10" t="n">
        <v>44531</v>
      </c>
      <c r="C85" s="24" t="n">
        <v>44526</v>
      </c>
      <c r="D85" s="25" t="n">
        <v>44557</v>
      </c>
      <c r="E85" s="29" t="n"/>
      <c r="F85" s="27" t="n">
        <v>109</v>
      </c>
      <c r="G85" s="27" t="n">
        <v>68</v>
      </c>
      <c r="H85" s="27" t="n">
        <v>1824</v>
      </c>
      <c r="I85" s="27" t="n">
        <v>8573</v>
      </c>
      <c r="J85" s="27" t="n"/>
      <c r="K85" s="27" t="n"/>
      <c r="L85" s="27" t="n"/>
      <c r="M85" s="27" t="n"/>
      <c r="N85" s="27" t="n"/>
      <c r="O85" s="27" t="n"/>
      <c r="P85" s="33" t="n">
        <v>24.24810720936419</v>
      </c>
      <c r="Q85" s="29">
        <f>SUM(F85:I85)</f>
        <v/>
      </c>
      <c r="R85" s="34">
        <f>Q85*P85</f>
        <v/>
      </c>
      <c r="S85" s="34">
        <f>7.204%*R85</f>
        <v/>
      </c>
      <c r="T85" s="34">
        <f>R85-S85</f>
        <v/>
      </c>
      <c r="U85" s="33">
        <f>T85/Q85</f>
        <v/>
      </c>
      <c r="V85" s="34">
        <f>IF(Q85="","",(SUM(Q85)*U84)-SUM(T84))</f>
        <v/>
      </c>
      <c r="W85" s="34">
        <f>IF(Q85="","",Q85*(U85-U84))</f>
        <v/>
      </c>
      <c r="X85" s="31">
        <f>D85-C85</f>
        <v/>
      </c>
      <c r="Y85" s="27">
        <f>SUM('[1]Reuso Castelo Ecoflac'!$I$1036:$I$1066)</f>
        <v/>
      </c>
      <c r="Z85" s="27" t="n"/>
    </row>
    <row r="86">
      <c r="A86" s="10" t="n">
        <v>44593</v>
      </c>
      <c r="B86" s="10" t="n">
        <v>44562</v>
      </c>
      <c r="C86" s="24" t="n">
        <v>44557</v>
      </c>
      <c r="D86" s="25" t="n">
        <v>44587</v>
      </c>
      <c r="E86" s="29" t="n"/>
      <c r="F86" s="27" t="n">
        <v>62</v>
      </c>
      <c r="G86" s="27" t="n">
        <v>71</v>
      </c>
      <c r="H86" s="27" t="n">
        <v>1707</v>
      </c>
      <c r="I86" s="27" t="n">
        <v>7946</v>
      </c>
      <c r="J86" s="27" t="n">
        <v>263</v>
      </c>
      <c r="K86" s="35" t="n">
        <v>1390.67</v>
      </c>
      <c r="L86" s="33" t="n">
        <v>1699.11</v>
      </c>
      <c r="M86" s="33" t="n">
        <v>42853.97</v>
      </c>
      <c r="N86" s="33" t="n">
        <v>200454.97</v>
      </c>
      <c r="O86" s="33" t="n">
        <v>1846.22</v>
      </c>
      <c r="P86" s="33" t="n">
        <v>24.24810720936419</v>
      </c>
      <c r="Q86" s="29">
        <f>SUM(F86:J86)</f>
        <v/>
      </c>
      <c r="R86" s="34">
        <f>SUM(K86:O86)</f>
        <v/>
      </c>
      <c r="S86" s="34">
        <f>7.204%*R86</f>
        <v/>
      </c>
      <c r="T86" s="34">
        <f>R86-S86</f>
        <v/>
      </c>
      <c r="U86" s="33">
        <f>T86/Q86</f>
        <v/>
      </c>
      <c r="V86" s="34">
        <f>IF(Q86="","",(SUM(Q86)*U85)-SUM(T85))</f>
        <v/>
      </c>
      <c r="W86" s="34">
        <f>IF(Q86="","",Q86*(U86-U85))</f>
        <v/>
      </c>
      <c r="X86" s="31">
        <f>D86-C86</f>
        <v/>
      </c>
      <c r="Y86" s="27">
        <f>SUM('[1]Reuso Castelo Ecoflac'!$I$1067:$I$1097)</f>
        <v/>
      </c>
      <c r="Z86" s="27" t="n"/>
    </row>
    <row r="87">
      <c r="A87" s="10" t="n">
        <v>44621</v>
      </c>
      <c r="B87" s="10" t="n">
        <v>44593</v>
      </c>
      <c r="C87" s="24" t="n">
        <v>44587</v>
      </c>
      <c r="D87" s="25" t="n">
        <v>44615</v>
      </c>
      <c r="E87" s="29" t="n"/>
      <c r="F87" s="27" t="n">
        <v>71</v>
      </c>
      <c r="G87" s="27" t="n">
        <v>57</v>
      </c>
      <c r="H87" s="27" t="n">
        <v>3617</v>
      </c>
      <c r="I87" s="27" t="n">
        <v>6256</v>
      </c>
      <c r="J87" s="27" t="n">
        <v>308</v>
      </c>
      <c r="K87" s="33" t="n">
        <v>127.01</v>
      </c>
      <c r="L87" s="33">
        <f>G87*P87</f>
        <v/>
      </c>
      <c r="M87" s="33" t="n">
        <v>91101.75</v>
      </c>
      <c r="N87" s="33" t="n">
        <v>157764.53</v>
      </c>
      <c r="O87" s="33" t="n">
        <v>2419.69</v>
      </c>
      <c r="P87" s="33" t="n">
        <v>24.24810720936419</v>
      </c>
      <c r="Q87" s="29">
        <f>SUM(F87:J87)</f>
        <v/>
      </c>
      <c r="R87" s="34">
        <f>SUM(K87:O87)</f>
        <v/>
      </c>
      <c r="S87" s="34">
        <f>7.204%*R87</f>
        <v/>
      </c>
      <c r="T87" s="34">
        <f>R87-S87</f>
        <v/>
      </c>
      <c r="U87" s="33">
        <f>T87/Q87</f>
        <v/>
      </c>
      <c r="V87" s="34">
        <f>IF(Q87="","",(SUM(Q87)*U86)-SUM(T86))</f>
        <v/>
      </c>
      <c r="W87" s="34">
        <f>IF(Q87="","",Q87*(U87-U86))</f>
        <v/>
      </c>
      <c r="X87" s="31">
        <f>D87-C87</f>
        <v/>
      </c>
      <c r="Y87" s="27">
        <f>SUM('[1]Reuso Castelo Ecoflac'!$I$1098:$I$1125)</f>
        <v/>
      </c>
      <c r="Z87" s="27" t="n"/>
    </row>
    <row r="88">
      <c r="A88" s="10" t="n">
        <v>44652</v>
      </c>
      <c r="B88" s="10" t="n">
        <v>44621</v>
      </c>
      <c r="C88" s="24">
        <f>D87</f>
        <v/>
      </c>
      <c r="D88" s="25" t="n">
        <v>44648</v>
      </c>
      <c r="E88" s="29" t="n"/>
      <c r="F88" s="27" t="n">
        <v>116</v>
      </c>
      <c r="G88" s="27" t="n">
        <v>20</v>
      </c>
      <c r="H88" s="27" t="n">
        <v>5044</v>
      </c>
      <c r="I88" s="27" t="n">
        <v>7565</v>
      </c>
      <c r="J88" s="27" t="n">
        <v>196</v>
      </c>
      <c r="K88" s="33" t="n">
        <v>2682.95</v>
      </c>
      <c r="L88" s="33" t="n">
        <v>416.58</v>
      </c>
      <c r="M88" s="33" t="n">
        <v>127148.66</v>
      </c>
      <c r="N88" s="33" t="n">
        <v>191096.57</v>
      </c>
      <c r="O88" s="33" t="n">
        <v>1193</v>
      </c>
      <c r="P88" s="33">
        <f>R88/Q88</f>
        <v/>
      </c>
      <c r="Q88" s="29">
        <f>SUM(F88:J88)</f>
        <v/>
      </c>
      <c r="R88" s="34">
        <f>SUM(K88:O88)</f>
        <v/>
      </c>
      <c r="S88" s="34">
        <f>7.204%*R88</f>
        <v/>
      </c>
      <c r="T88" s="34">
        <f>R88-S88</f>
        <v/>
      </c>
      <c r="U88" s="33">
        <f>T88/Q88</f>
        <v/>
      </c>
      <c r="V88" s="34">
        <f>IF(Q88="","",(SUM(Q88)*U87)-SUM(T87))</f>
        <v/>
      </c>
      <c r="W88" s="34">
        <f>IF(Q88="","",Q88*(U88-U87))</f>
        <v/>
      </c>
      <c r="X88" s="31">
        <f>D88-C88</f>
        <v/>
      </c>
      <c r="Y88" s="27">
        <f>SUM('[1]Reuso Castelo Ecoflac'!$I$1126:$I$1156)</f>
        <v/>
      </c>
      <c r="Z88" s="27" t="n"/>
    </row>
    <row r="89">
      <c r="A89" s="10" t="n">
        <v>44682</v>
      </c>
      <c r="B89" s="10" t="n">
        <v>44652</v>
      </c>
      <c r="C89" s="24" t="n">
        <v>44648</v>
      </c>
      <c r="D89" s="25" t="n">
        <v>44679</v>
      </c>
      <c r="E89" s="29" t="n"/>
      <c r="F89" s="27" t="n">
        <v>120</v>
      </c>
      <c r="G89" s="27" t="n">
        <v>20</v>
      </c>
      <c r="H89" s="27" t="n">
        <v>3773</v>
      </c>
      <c r="I89" s="27" t="n">
        <v>7384</v>
      </c>
      <c r="J89" s="27" t="n">
        <v>436</v>
      </c>
      <c r="K89" s="33" t="n">
        <v>2778.67</v>
      </c>
      <c r="L89" s="33" t="n">
        <v>416.58</v>
      </c>
      <c r="M89" s="33" t="n">
        <v>95042.41</v>
      </c>
      <c r="N89" s="33" t="n">
        <v>186258.5</v>
      </c>
      <c r="O89" s="33" t="n">
        <v>4533.6</v>
      </c>
      <c r="P89" s="33">
        <f>R89/Q89</f>
        <v/>
      </c>
      <c r="Q89" s="29">
        <f>SUM(F89:J89)</f>
        <v/>
      </c>
      <c r="R89" s="34">
        <f>SUM(K89:O89)</f>
        <v/>
      </c>
      <c r="S89" s="34">
        <f>7.204%*R89</f>
        <v/>
      </c>
      <c r="T89" s="34">
        <f>R89-S89</f>
        <v/>
      </c>
      <c r="U89" s="33">
        <f>T89/Q89</f>
        <v/>
      </c>
      <c r="V89" s="34">
        <f>IF(Q89="","",(SUM(Q89)*U88)-SUM(T88))</f>
        <v/>
      </c>
      <c r="W89" s="34">
        <f>IF(Q89="","",Q89*(U89-U88))</f>
        <v/>
      </c>
      <c r="X89" s="31">
        <f>D89-C89</f>
        <v/>
      </c>
      <c r="Y89" s="27">
        <f>SUM('[1]Reuso Castelo Ecoflac'!$I$1157:$I$1186)</f>
        <v/>
      </c>
      <c r="Z89" s="27" t="n"/>
    </row>
    <row r="90">
      <c r="A90" s="10" t="n">
        <v>44713</v>
      </c>
      <c r="B90" s="10" t="n">
        <v>44682</v>
      </c>
      <c r="C90" s="24" t="n">
        <v>44679</v>
      </c>
      <c r="D90" s="25" t="n">
        <v>44706</v>
      </c>
      <c r="E90" s="29" t="n"/>
      <c r="F90" s="27" t="n">
        <v>114</v>
      </c>
      <c r="G90" s="27" t="n">
        <v>20</v>
      </c>
      <c r="H90" s="27" t="n">
        <v>2855</v>
      </c>
      <c r="I90" s="27" t="n">
        <v>7194</v>
      </c>
      <c r="J90" s="27" t="n">
        <v>371</v>
      </c>
      <c r="K90" s="33" t="n">
        <v>2635.09</v>
      </c>
      <c r="L90" s="33" t="n">
        <v>416.58</v>
      </c>
      <c r="M90" s="33" t="n">
        <v>71853.16</v>
      </c>
      <c r="N90" s="33" t="n">
        <v>181458.99</v>
      </c>
      <c r="O90" s="33" t="n">
        <v>3257.27</v>
      </c>
      <c r="P90" s="33">
        <f>R90/Q90</f>
        <v/>
      </c>
      <c r="Q90" s="29">
        <f>SUM(F90:J90)</f>
        <v/>
      </c>
      <c r="R90" s="34">
        <f>SUM(K90:O90)</f>
        <v/>
      </c>
      <c r="S90" s="34">
        <f>7.204%*R90</f>
        <v/>
      </c>
      <c r="T90" s="34">
        <f>R90-S90</f>
        <v/>
      </c>
      <c r="U90" s="33">
        <f>T90/Q90</f>
        <v/>
      </c>
      <c r="V90" s="34">
        <f>IF(Q90="","",(SUM(Q90)*U89)-SUM(T89))</f>
        <v/>
      </c>
      <c r="W90" s="34">
        <f>IF(Q90="","",Q90*(U90-U89))</f>
        <v/>
      </c>
      <c r="X90" s="31">
        <f>D90-C90</f>
        <v/>
      </c>
      <c r="Y90" s="27">
        <f>SUM('[1]Reuso Castelo Ecoflac'!$I$1187:$I$1217)</f>
        <v/>
      </c>
      <c r="Z90" s="27" t="n"/>
    </row>
    <row r="91">
      <c r="A91" s="10" t="n">
        <v>44743</v>
      </c>
      <c r="B91" s="10" t="n">
        <v>44713</v>
      </c>
      <c r="C91" s="24">
        <f>D90</f>
        <v/>
      </c>
      <c r="D91" s="25" t="n">
        <v>44741</v>
      </c>
      <c r="E91" s="29" t="n"/>
      <c r="F91" s="27" t="n">
        <v>112</v>
      </c>
      <c r="G91" s="27" t="n">
        <v>20</v>
      </c>
      <c r="H91" s="27" t="n">
        <v>3371</v>
      </c>
      <c r="I91" s="27" t="n">
        <v>7803</v>
      </c>
      <c r="J91" s="27" t="n">
        <v>135</v>
      </c>
      <c r="K91" s="33" t="n">
        <v>2587.22</v>
      </c>
      <c r="L91" s="33" t="n">
        <v>416.58</v>
      </c>
      <c r="M91" s="33" t="n">
        <v>84887.64</v>
      </c>
      <c r="N91" s="33" t="n">
        <v>196842.7</v>
      </c>
      <c r="O91" s="33" t="n">
        <v>522.23</v>
      </c>
      <c r="P91" s="33">
        <f>R91/Q91</f>
        <v/>
      </c>
      <c r="Q91" s="29">
        <f>SUM(F91:J91)</f>
        <v/>
      </c>
      <c r="R91" s="34">
        <f>SUM(K91:O91)</f>
        <v/>
      </c>
      <c r="S91" s="34">
        <f>7.204%*R91</f>
        <v/>
      </c>
      <c r="T91" s="34">
        <f>R91-S91</f>
        <v/>
      </c>
      <c r="U91" s="33">
        <f>T91/Q91</f>
        <v/>
      </c>
      <c r="V91" s="34">
        <f>IF(Q91="","",(SUM(Q91)*U90)-SUM(T90))</f>
        <v/>
      </c>
      <c r="W91" s="34">
        <f>IF(Q91="","",Q91*(U91-U90))</f>
        <v/>
      </c>
      <c r="X91" s="31">
        <f>D91-C91</f>
        <v/>
      </c>
      <c r="Y91" s="27" t="n">
        <v>3199.6</v>
      </c>
      <c r="Z91" s="27" t="n"/>
    </row>
    <row r="92">
      <c r="A92" s="10" t="n">
        <v>44774</v>
      </c>
      <c r="B92" s="10" t="n">
        <v>44743</v>
      </c>
      <c r="C92" s="24">
        <f>D91</f>
        <v/>
      </c>
      <c r="D92" s="25" t="n">
        <v>44769</v>
      </c>
      <c r="E92" s="29" t="n"/>
      <c r="F92" s="27" t="n">
        <v>93</v>
      </c>
      <c r="G92" s="27" t="n">
        <v>47</v>
      </c>
      <c r="H92" s="27" t="n">
        <v>2280</v>
      </c>
      <c r="I92" s="27" t="n">
        <v>7933</v>
      </c>
      <c r="J92" s="27" t="n">
        <v>157</v>
      </c>
      <c r="K92" s="33" t="n">
        <v>2132.53</v>
      </c>
      <c r="L92" s="33" t="n">
        <v>1031.7</v>
      </c>
      <c r="M92" s="33" t="n">
        <v>57328.3</v>
      </c>
      <c r="N92" s="33" t="n">
        <v>200126.58</v>
      </c>
      <c r="O92" s="33" t="n">
        <v>812.76</v>
      </c>
      <c r="P92" s="33">
        <f>R92/Q92</f>
        <v/>
      </c>
      <c r="Q92" s="29">
        <f>SUM(F92:J92)</f>
        <v/>
      </c>
      <c r="R92" s="34">
        <f>SUM(K92:O92)</f>
        <v/>
      </c>
      <c r="S92" s="34">
        <f>7.204%*R92</f>
        <v/>
      </c>
      <c r="T92" s="34">
        <f>R92-S92</f>
        <v/>
      </c>
      <c r="U92" s="33">
        <f>T92/Q92</f>
        <v/>
      </c>
      <c r="V92" s="34">
        <f>IF(Q92="","",(SUM(Q92)*U91)-SUM(T91))</f>
        <v/>
      </c>
      <c r="W92" s="34">
        <f>IF(Q92="","",Q92*(U92-U91))</f>
        <v/>
      </c>
      <c r="X92" s="31">
        <f>D92-C92</f>
        <v/>
      </c>
      <c r="Y92" s="27" t="n">
        <v>3100</v>
      </c>
      <c r="Z92" s="27" t="n"/>
    </row>
    <row r="93">
      <c r="A93" s="10" t="n">
        <v>44805</v>
      </c>
      <c r="B93" s="10" t="n">
        <v>44774</v>
      </c>
      <c r="C93" s="24">
        <f>D92</f>
        <v/>
      </c>
      <c r="D93" s="25" t="n">
        <v>44800</v>
      </c>
      <c r="E93" s="29" t="n"/>
      <c r="F93" s="27" t="n">
        <v>140</v>
      </c>
      <c r="G93" s="27" t="n">
        <v>20</v>
      </c>
      <c r="H93" s="27" t="n">
        <v>2318</v>
      </c>
      <c r="I93" s="27" t="n">
        <v>7809</v>
      </c>
      <c r="J93" s="27" t="n">
        <v>135</v>
      </c>
      <c r="K93" s="33" t="n">
        <v>3270.59</v>
      </c>
      <c r="L93" s="33" t="n">
        <v>416.58</v>
      </c>
      <c r="M93" s="33" t="n">
        <v>58288.22</v>
      </c>
      <c r="N93" s="33" t="n">
        <v>196994.26</v>
      </c>
      <c r="O93" s="33" t="n">
        <v>522.23</v>
      </c>
      <c r="P93" s="33">
        <f>R93/Q93</f>
        <v/>
      </c>
      <c r="Q93" s="29">
        <f>SUM(F93:J93)</f>
        <v/>
      </c>
      <c r="R93" s="34">
        <f>SUM(K93:O93)</f>
        <v/>
      </c>
      <c r="S93" s="34">
        <f>7.204%*R93</f>
        <v/>
      </c>
      <c r="T93" s="34">
        <f>R93-S93</f>
        <v/>
      </c>
      <c r="U93" s="33">
        <f>T93/Q93</f>
        <v/>
      </c>
      <c r="V93" s="34">
        <f>IF(Q93="","",(SUM(Q93)*U92)-SUM(T92))</f>
        <v/>
      </c>
      <c r="W93" s="34">
        <f>IF(Q93="","",Q93*(U93-U92))</f>
        <v/>
      </c>
      <c r="X93" s="31">
        <f>D93-C93</f>
        <v/>
      </c>
      <c r="Y93" s="27" t="n">
        <v>2989.5</v>
      </c>
      <c r="Z93" s="27" t="n"/>
    </row>
    <row r="94">
      <c r="A94" s="10" t="n">
        <v>44835</v>
      </c>
      <c r="B94" s="10" t="n">
        <v>44805</v>
      </c>
      <c r="C94" s="24">
        <f>D93</f>
        <v/>
      </c>
      <c r="D94" s="25" t="n">
        <v>44831</v>
      </c>
      <c r="E94" s="29" t="n"/>
      <c r="F94" s="27" t="n">
        <v>116</v>
      </c>
      <c r="G94" s="27" t="n">
        <v>20</v>
      </c>
      <c r="H94" s="27" t="n">
        <v>2641</v>
      </c>
      <c r="I94" s="27" t="n">
        <v>6990</v>
      </c>
      <c r="J94" s="27" t="n">
        <v>135</v>
      </c>
      <c r="K94" s="33" t="n">
        <v>2682.95</v>
      </c>
      <c r="L94" s="33" t="n">
        <v>416.58</v>
      </c>
      <c r="M94" s="33" t="n">
        <v>66447.39</v>
      </c>
      <c r="N94" s="33" t="n">
        <v>176305.81</v>
      </c>
      <c r="O94" s="33" t="n">
        <v>522.23</v>
      </c>
      <c r="P94" s="33">
        <f>R94/Q94</f>
        <v/>
      </c>
      <c r="Q94" s="29">
        <f>SUM(F94:J94)</f>
        <v/>
      </c>
      <c r="R94" s="34">
        <f>SUM(K94:O94)</f>
        <v/>
      </c>
      <c r="S94" s="34">
        <f>7.204%*R94</f>
        <v/>
      </c>
      <c r="T94" s="34">
        <f>R94-S94</f>
        <v/>
      </c>
      <c r="U94" s="33">
        <f>T94/Q94</f>
        <v/>
      </c>
      <c r="V94" s="34">
        <f>IF(Q94="","",(SUM(Q94)*U93)-SUM(T93))</f>
        <v/>
      </c>
      <c r="W94" s="34">
        <f>IF(Q94="","",Q94*(U94-U93))</f>
        <v/>
      </c>
      <c r="X94" s="31">
        <f>D94-C94</f>
        <v/>
      </c>
      <c r="Y94" s="27" t="n">
        <v>2940.3</v>
      </c>
      <c r="Z94" s="29" t="n"/>
    </row>
    <row r="95">
      <c r="A95" s="10" t="n">
        <v>44866</v>
      </c>
      <c r="B95" s="10" t="n">
        <v>44835</v>
      </c>
      <c r="C95" s="24">
        <f>D94</f>
        <v/>
      </c>
      <c r="D95" s="25" t="n">
        <v>44862</v>
      </c>
      <c r="E95" s="29" t="n"/>
      <c r="F95" s="27" t="n">
        <v>136</v>
      </c>
      <c r="G95" s="27" t="n">
        <v>20</v>
      </c>
      <c r="H95" s="27" t="n">
        <v>2876</v>
      </c>
      <c r="I95" s="27" t="n">
        <v>6906</v>
      </c>
      <c r="J95" s="27" t="n">
        <v>135</v>
      </c>
      <c r="K95" s="33" t="n">
        <v>3169.58</v>
      </c>
      <c r="L95" s="33" t="n">
        <v>416.58</v>
      </c>
      <c r="M95" s="33" t="n">
        <v>72383.63</v>
      </c>
      <c r="N95" s="33" t="n">
        <v>174183.93</v>
      </c>
      <c r="O95" s="33" t="n">
        <v>522.23</v>
      </c>
      <c r="P95" s="33">
        <f>R95/Q95</f>
        <v/>
      </c>
      <c r="Q95" s="29">
        <f>SUM(F95:J95)</f>
        <v/>
      </c>
      <c r="R95" s="34">
        <f>SUM(K95:O95)</f>
        <v/>
      </c>
      <c r="S95" s="34">
        <f>7.204%*R95</f>
        <v/>
      </c>
      <c r="T95" s="34">
        <f>R95-S95</f>
        <v/>
      </c>
      <c r="U95" s="33">
        <f>T95/Q95</f>
        <v/>
      </c>
      <c r="V95" s="34">
        <f>IF(Q95="","",(SUM(Q95)*U94)-SUM(T94))</f>
        <v/>
      </c>
      <c r="W95" s="34">
        <f>IF(Q95="","",Q95*(U95-U94))</f>
        <v/>
      </c>
      <c r="X95" s="31">
        <f>D95-C95</f>
        <v/>
      </c>
      <c r="Y95" s="27" t="n">
        <v>3717.5</v>
      </c>
    </row>
    <row r="96">
      <c r="A96" s="10" t="n">
        <v>44896</v>
      </c>
      <c r="B96" s="10" t="n">
        <v>44866</v>
      </c>
      <c r="C96" s="24">
        <f>D95</f>
        <v/>
      </c>
      <c r="D96" s="25" t="n">
        <v>44894</v>
      </c>
      <c r="E96" s="29" t="n"/>
      <c r="F96" s="27" t="n">
        <v>97</v>
      </c>
      <c r="G96" s="27" t="n">
        <v>20</v>
      </c>
      <c r="H96" s="27" t="n">
        <v>3399</v>
      </c>
      <c r="I96" s="27" t="n">
        <v>7560</v>
      </c>
      <c r="J96" s="27" t="n">
        <v>232</v>
      </c>
      <c r="K96" s="33" t="n">
        <v>2491.63</v>
      </c>
      <c r="L96" s="33" t="n">
        <v>465.81</v>
      </c>
      <c r="M96" s="33" t="n">
        <v>95712.23</v>
      </c>
      <c r="N96" s="33" t="n">
        <v>213245.57</v>
      </c>
      <c r="O96" s="33" t="n">
        <v>1726.49</v>
      </c>
      <c r="P96" s="33">
        <f>R96/Q96</f>
        <v/>
      </c>
      <c r="Q96" s="29">
        <f>SUM(F96:J96)</f>
        <v/>
      </c>
      <c r="R96" s="34">
        <f>SUM(K96:O96)</f>
        <v/>
      </c>
      <c r="S96" s="34">
        <f>7.204%*R96</f>
        <v/>
      </c>
      <c r="T96" s="34">
        <f>R96-S96</f>
        <v/>
      </c>
      <c r="U96" s="33">
        <f>T96/Q96</f>
        <v/>
      </c>
      <c r="V96" s="34">
        <f>IF(Q96="","",(SUM(Q96)*U95)-SUM(T95))</f>
        <v/>
      </c>
      <c r="W96" s="34">
        <f>IF(Q96="","",Q96*(U96-U95))</f>
        <v/>
      </c>
      <c r="X96" s="31">
        <f>D96-C96</f>
        <v/>
      </c>
      <c r="Y96" s="27" t="n">
        <v>3634.7</v>
      </c>
    </row>
    <row r="97">
      <c r="A97" s="10" t="n">
        <v>44927</v>
      </c>
      <c r="B97" s="10" t="n">
        <v>44896</v>
      </c>
      <c r="C97" s="24">
        <f>D96</f>
        <v/>
      </c>
      <c r="D97" s="25" t="n">
        <v>44924</v>
      </c>
      <c r="E97" s="29" t="n"/>
      <c r="F97" s="27" t="n">
        <v>110</v>
      </c>
      <c r="G97" s="22" t="n">
        <v>31</v>
      </c>
      <c r="H97" s="27" t="n">
        <v>3148</v>
      </c>
      <c r="I97" s="27" t="n">
        <v>7198</v>
      </c>
      <c r="J97" s="27" t="n">
        <v>180</v>
      </c>
      <c r="K97" s="33" t="n">
        <v>2839.5</v>
      </c>
      <c r="L97" s="33" t="n">
        <v>725.49</v>
      </c>
      <c r="M97" s="33" t="n">
        <v>88622.38</v>
      </c>
      <c r="N97" s="33" t="n">
        <v>203020.36</v>
      </c>
      <c r="O97" s="33" t="n">
        <v>3032.76</v>
      </c>
      <c r="P97" s="33">
        <f>R97/Q97</f>
        <v/>
      </c>
      <c r="Q97" s="29">
        <f>SUM(F97:J97)</f>
        <v/>
      </c>
      <c r="R97" s="34">
        <f>SUM(K97:O97)</f>
        <v/>
      </c>
      <c r="S97" s="34">
        <f>7.204%*R97</f>
        <v/>
      </c>
      <c r="T97" s="34">
        <f>R97-S97</f>
        <v/>
      </c>
      <c r="U97" s="33">
        <f>T97/Q97</f>
        <v/>
      </c>
      <c r="V97" s="34">
        <f>IF(Q97="","",(SUM(Q97)*U96)-SUM(T96))</f>
        <v/>
      </c>
      <c r="W97" s="34">
        <f>IF(Q97="","",Q97*(U97-U96))</f>
        <v/>
      </c>
      <c r="X97" s="31">
        <f>D97-C97</f>
        <v/>
      </c>
      <c r="Y97" s="27" t="n">
        <v>3936.5</v>
      </c>
    </row>
    <row r="98">
      <c r="A98" s="10" t="n">
        <v>44958</v>
      </c>
      <c r="B98" s="10" t="n">
        <v>44927</v>
      </c>
      <c r="C98" s="24" t="n">
        <v>44921</v>
      </c>
      <c r="D98" s="25" t="n">
        <v>44951</v>
      </c>
      <c r="F98" s="27" t="n">
        <v>103</v>
      </c>
      <c r="G98" s="22" t="n">
        <v>20</v>
      </c>
      <c r="H98" s="27" t="n">
        <v>2381</v>
      </c>
      <c r="I98" s="27" t="n">
        <v>6477</v>
      </c>
      <c r="J98" s="27" t="n">
        <v>235</v>
      </c>
      <c r="K98" s="33" t="n">
        <v>2712.77</v>
      </c>
      <c r="L98" s="33" t="n">
        <v>482.01</v>
      </c>
      <c r="M98" s="33" t="n">
        <v>68818.45</v>
      </c>
      <c r="N98" s="33" t="n">
        <v>186918.13</v>
      </c>
      <c r="O98" s="33" t="n">
        <v>4665.35</v>
      </c>
      <c r="P98" s="33">
        <f>R98/Q98</f>
        <v/>
      </c>
      <c r="Q98" s="29">
        <f>SUM(F98:J98)</f>
        <v/>
      </c>
      <c r="R98" s="34">
        <f>SUM(K98:O98)</f>
        <v/>
      </c>
      <c r="S98" s="34">
        <f>7.204%*R98</f>
        <v/>
      </c>
      <c r="T98" s="34">
        <f>R98-S98</f>
        <v/>
      </c>
      <c r="U98" s="33">
        <f>T98/Q98</f>
        <v/>
      </c>
      <c r="V98" s="34">
        <f>IF(Q98="","",(SUM(Q98)*U97)-SUM(T97))</f>
        <v/>
      </c>
      <c r="W98" s="34">
        <f>IF(Q98="","",Q98*(U98-U97))</f>
        <v/>
      </c>
      <c r="X98" s="31">
        <f>D98-C98</f>
        <v/>
      </c>
      <c r="Y98" s="27" t="n">
        <v>2157.8</v>
      </c>
      <c r="Z98" t="inlineStr">
        <is>
          <t>Parada de fábrica Pharma</t>
        </is>
      </c>
    </row>
    <row r="99">
      <c r="A99" s="10" t="n">
        <v>44986</v>
      </c>
      <c r="B99" s="10" t="n">
        <v>44958</v>
      </c>
      <c r="C99" s="24" t="n">
        <v>44951</v>
      </c>
      <c r="D99" s="25" t="n">
        <v>44980</v>
      </c>
      <c r="F99" s="27" t="n">
        <v>118</v>
      </c>
      <c r="G99" s="27" t="n">
        <v>20</v>
      </c>
      <c r="H99" s="27" t="n">
        <v>1697</v>
      </c>
      <c r="I99" s="27" t="n">
        <v>6357</v>
      </c>
      <c r="J99" s="27" t="n">
        <v>221</v>
      </c>
      <c r="K99" s="33" t="n">
        <v>3053.59</v>
      </c>
      <c r="L99" s="33" t="n">
        <v>465.81</v>
      </c>
      <c r="M99" s="33" t="n">
        <v>47636.83</v>
      </c>
      <c r="N99" s="33" t="n">
        <v>179265.13</v>
      </c>
      <c r="O99" s="33" t="n">
        <v>4249.78</v>
      </c>
      <c r="P99" s="33">
        <f>R99/Q99</f>
        <v/>
      </c>
      <c r="Q99" s="29">
        <f>SUM(F99:J99)</f>
        <v/>
      </c>
      <c r="R99" s="34">
        <f>SUM(K99:O99)</f>
        <v/>
      </c>
      <c r="S99" s="34">
        <f>7.204%*R99</f>
        <v/>
      </c>
      <c r="T99" s="34">
        <f>R99-S99</f>
        <v/>
      </c>
      <c r="U99" s="33">
        <f>T99/Q99</f>
        <v/>
      </c>
      <c r="V99" s="34">
        <f>IF(Q99="","",(SUM(Q99)*U98)-SUM(T98))</f>
        <v/>
      </c>
      <c r="W99" s="34">
        <f>IF(Q99="","",Q99*(U99-U98))</f>
        <v/>
      </c>
      <c r="X99" s="31">
        <f>D99-C99</f>
        <v/>
      </c>
      <c r="Y99" s="27" t="n">
        <v>1984.2</v>
      </c>
      <c r="Z99" t="inlineStr">
        <is>
          <t>Parada de fábrica Pharma</t>
        </is>
      </c>
    </row>
    <row r="100">
      <c r="A100" s="10" t="n">
        <v>45017</v>
      </c>
      <c r="B100" s="10" t="n">
        <v>44986</v>
      </c>
      <c r="C100" s="24">
        <f>D99</f>
        <v/>
      </c>
      <c r="D100" s="25" t="n">
        <v>45012</v>
      </c>
      <c r="F100" s="27" t="n">
        <v>189</v>
      </c>
      <c r="G100" s="27" t="n">
        <v>29</v>
      </c>
      <c r="H100" s="27" t="n">
        <v>1818</v>
      </c>
      <c r="I100" s="27" t="n">
        <v>9111</v>
      </c>
      <c r="J100" s="27" t="n">
        <v>180</v>
      </c>
      <c r="K100" s="33" t="n">
        <v>5041.24</v>
      </c>
      <c r="L100" s="33" t="n">
        <v>675.4400000000001</v>
      </c>
      <c r="M100" s="33" t="n">
        <v>51054.64</v>
      </c>
      <c r="N100" s="33" t="n">
        <v>257055.76</v>
      </c>
      <c r="O100" s="33" t="n">
        <v>3158.73</v>
      </c>
      <c r="P100" s="33">
        <f>R100/Q100</f>
        <v/>
      </c>
      <c r="Q100" s="29">
        <f>SUM(F100:J100)</f>
        <v/>
      </c>
      <c r="R100" s="34">
        <f>SUM(K100:O100)</f>
        <v/>
      </c>
      <c r="S100" s="34">
        <f>7.204%*R100</f>
        <v/>
      </c>
      <c r="T100" s="34">
        <f>R100-S100</f>
        <v/>
      </c>
      <c r="U100" s="33">
        <f>T100/Q100</f>
        <v/>
      </c>
      <c r="V100" s="34">
        <f>IF(Q100="","",(SUM(Q100)*U99)-SUM(T99))</f>
        <v/>
      </c>
      <c r="W100" s="34">
        <f>IF(Q100="","",Q100*(U100-U99))</f>
        <v/>
      </c>
      <c r="X100" s="31">
        <f>D100-C100</f>
        <v/>
      </c>
      <c r="Y100" s="27" t="n">
        <v>2271.3</v>
      </c>
      <c r="Z100" t="inlineStr">
        <is>
          <t>Retorno da parada de fábrica Pharma</t>
        </is>
      </c>
    </row>
    <row r="101">
      <c r="A101" s="10" t="n">
        <v>45047</v>
      </c>
      <c r="B101" s="10" t="n">
        <v>45017</v>
      </c>
      <c r="C101" s="24">
        <f>D100</f>
        <v/>
      </c>
      <c r="D101" s="25" t="n">
        <v>45041</v>
      </c>
      <c r="F101" s="27" t="n">
        <v>120</v>
      </c>
      <c r="G101" s="27" t="n">
        <v>20</v>
      </c>
      <c r="H101" s="27" t="n">
        <v>1853</v>
      </c>
      <c r="I101" s="27" t="n">
        <v>7947</v>
      </c>
      <c r="J101" s="27" t="n">
        <v>318</v>
      </c>
      <c r="K101" s="33" t="n">
        <v>3107.1</v>
      </c>
      <c r="L101" s="33" t="n">
        <v>465.81</v>
      </c>
      <c r="M101" s="33" t="n">
        <v>52043.27</v>
      </c>
      <c r="N101" s="33" t="n">
        <v>224176.93</v>
      </c>
      <c r="O101" s="33" t="n">
        <v>7291.9</v>
      </c>
      <c r="P101" s="33">
        <f>R101/Q101</f>
        <v/>
      </c>
      <c r="Q101" s="29">
        <f>SUM(F101:J101)</f>
        <v/>
      </c>
      <c r="R101" s="34">
        <f>SUM(K101:O101)</f>
        <v/>
      </c>
      <c r="S101" s="34">
        <f>7.204%*R101</f>
        <v/>
      </c>
      <c r="T101" s="34">
        <f>R101-S101</f>
        <v/>
      </c>
      <c r="U101" s="33">
        <f>T101/Q101</f>
        <v/>
      </c>
      <c r="V101" s="34">
        <f>IF(Q101="","",(SUM(Q101)*U100)-SUM(T100))</f>
        <v/>
      </c>
      <c r="W101" s="34">
        <f>IF(Q101="","",Q101*(U101-U100))</f>
        <v/>
      </c>
      <c r="X101" s="31">
        <f>D101-C101</f>
        <v/>
      </c>
      <c r="Y101" s="27" t="n">
        <v>2399.2</v>
      </c>
      <c r="Z101" t="inlineStr">
        <is>
          <t>N/A</t>
        </is>
      </c>
    </row>
    <row r="102">
      <c r="A102" s="10" t="n">
        <v>45078</v>
      </c>
      <c r="B102" s="10" t="n">
        <v>45047</v>
      </c>
      <c r="C102" s="24" t="n">
        <v>45041</v>
      </c>
      <c r="D102" s="25" t="n">
        <v>45072</v>
      </c>
      <c r="F102" s="27" t="n">
        <v>164</v>
      </c>
      <c r="G102" s="22" t="n">
        <v>194</v>
      </c>
      <c r="H102" s="27" t="n">
        <v>1856</v>
      </c>
      <c r="I102" s="27" t="n">
        <v>9212</v>
      </c>
      <c r="J102" s="27" t="n">
        <v>202</v>
      </c>
      <c r="K102" s="33" t="n">
        <v>4335.08</v>
      </c>
      <c r="L102" s="36" t="n">
        <v>5182.47</v>
      </c>
      <c r="M102" s="33" t="n">
        <v>52128.02</v>
      </c>
      <c r="N102" s="33" t="n">
        <v>260078.12</v>
      </c>
      <c r="O102" s="33" t="n">
        <v>3685.8</v>
      </c>
      <c r="P102" s="33">
        <f>R102/Q102</f>
        <v/>
      </c>
      <c r="Q102" s="29">
        <f>SUM(F102:J102)</f>
        <v/>
      </c>
      <c r="R102" s="34">
        <f>SUM(K102:O102)</f>
        <v/>
      </c>
      <c r="S102" s="34">
        <f>7.204%*R102</f>
        <v/>
      </c>
      <c r="T102" s="34">
        <f>R102-S102</f>
        <v/>
      </c>
      <c r="U102" s="33">
        <f>T102/Q102</f>
        <v/>
      </c>
      <c r="V102" s="34">
        <f>IF(Q102="","",(SUM(Q102)*U101)-SUM(T101))</f>
        <v/>
      </c>
      <c r="W102" s="34">
        <f>IF(Q102="","",Q102*(U102-U101))</f>
        <v/>
      </c>
      <c r="X102" s="31">
        <f>D102-C102</f>
        <v/>
      </c>
      <c r="Y102" s="27" t="n">
        <v>2603.1</v>
      </c>
      <c r="Z102" t="inlineStr">
        <is>
          <t>Alto consumo em B1 por conta de manutenção em cisternas</t>
        </is>
      </c>
    </row>
    <row r="103">
      <c r="A103" s="10" t="n">
        <v>45108</v>
      </c>
      <c r="B103" s="10" t="n">
        <v>45078</v>
      </c>
      <c r="C103" s="24" t="n">
        <v>45072</v>
      </c>
      <c r="D103" s="25" t="n">
        <v>45104</v>
      </c>
      <c r="F103" s="27" t="n">
        <v>233</v>
      </c>
      <c r="G103" s="27" t="n">
        <v>85</v>
      </c>
      <c r="H103" s="27" t="n">
        <v>2959</v>
      </c>
      <c r="I103" s="27" t="n">
        <v>8555</v>
      </c>
      <c r="J103" s="27" t="n">
        <v>188</v>
      </c>
      <c r="K103" s="33" t="n">
        <v>6284.08</v>
      </c>
      <c r="L103" s="33" t="n">
        <v>2170.51</v>
      </c>
      <c r="M103" s="33" t="n">
        <v>83283.81</v>
      </c>
      <c r="N103" s="33" t="n">
        <v>241350.75</v>
      </c>
      <c r="O103" s="33" t="n">
        <v>3270.22</v>
      </c>
      <c r="P103" s="33">
        <f>R103/Q103</f>
        <v/>
      </c>
      <c r="Q103" s="29">
        <f>SUM(F103:J103)</f>
        <v/>
      </c>
      <c r="R103" s="34">
        <f>SUM(K103:O103)</f>
        <v/>
      </c>
      <c r="S103" s="34">
        <f>7.204%*R103</f>
        <v/>
      </c>
      <c r="T103" s="34">
        <f>R103-S103</f>
        <v/>
      </c>
      <c r="U103" s="33">
        <f>T103/Q103</f>
        <v/>
      </c>
      <c r="V103" s="34">
        <f>IF(Q103="","",(SUM(Q103)*U102)-SUM(T102))</f>
        <v/>
      </c>
      <c r="W103" s="34">
        <f>IF(Q103="","",Q103*(U103-U102))</f>
        <v/>
      </c>
      <c r="X103" s="31">
        <f>D103-C103</f>
        <v/>
      </c>
      <c r="Y103" s="27" t="n">
        <v>3285.3</v>
      </c>
      <c r="Z103" t="inlineStr">
        <is>
          <t>Alto consumo em B1 por conta de manutenção em cisternas</t>
        </is>
      </c>
    </row>
    <row r="104">
      <c r="A104" s="10" t="n">
        <v>45139</v>
      </c>
      <c r="B104" s="10" t="n">
        <v>45108</v>
      </c>
      <c r="C104" s="24" t="n">
        <v>45104</v>
      </c>
      <c r="D104" s="25" t="n">
        <v>45132</v>
      </c>
      <c r="F104" s="27" t="n">
        <v>240</v>
      </c>
      <c r="G104" s="27" t="n">
        <v>20</v>
      </c>
      <c r="H104" s="27" t="n">
        <v>3074</v>
      </c>
      <c r="I104" s="27" t="n">
        <v>7415</v>
      </c>
      <c r="J104" s="27" t="n">
        <v>180</v>
      </c>
      <c r="K104" s="33" t="n">
        <v>6617.96</v>
      </c>
      <c r="L104" s="33" t="n">
        <v>512.84</v>
      </c>
      <c r="M104" s="33" t="n">
        <v>88308.87</v>
      </c>
      <c r="N104" s="33" t="n">
        <v>214379.12</v>
      </c>
      <c r="O104" s="33" t="n">
        <v>3032.76</v>
      </c>
      <c r="P104" s="33">
        <f>R104/Q104</f>
        <v/>
      </c>
      <c r="Q104" s="29">
        <f>SUM(F104:J104)</f>
        <v/>
      </c>
      <c r="R104" s="34">
        <f>SUM(K104:O104)</f>
        <v/>
      </c>
      <c r="S104" s="34">
        <f>7.204%*R104</f>
        <v/>
      </c>
      <c r="T104" s="34">
        <f>R104-S104</f>
        <v/>
      </c>
      <c r="U104" s="33">
        <f>T104/Q104</f>
        <v/>
      </c>
      <c r="V104" s="34">
        <f>IF(Q104="","",(SUM(Q104)*U103)-SUM(T103))</f>
        <v/>
      </c>
      <c r="W104" s="34">
        <f>IF(Q104="","",Q104*(U104-U103))</f>
        <v/>
      </c>
      <c r="X104" s="31">
        <f>D104-C104</f>
        <v/>
      </c>
      <c r="Y104" s="27" t="n">
        <v>3833.4</v>
      </c>
      <c r="Z104" t="inlineStr">
        <is>
          <t>N/A</t>
        </is>
      </c>
    </row>
    <row r="105">
      <c r="A105" s="10" t="n">
        <v>45170</v>
      </c>
      <c r="B105" s="10" t="n">
        <v>45139</v>
      </c>
      <c r="C105" s="24" t="n">
        <v>45132</v>
      </c>
      <c r="D105" s="25" t="n">
        <v>45162</v>
      </c>
      <c r="F105" s="27" t="n">
        <v>262</v>
      </c>
      <c r="G105" s="27" t="n">
        <v>36</v>
      </c>
      <c r="H105" s="27" t="n">
        <v>3320</v>
      </c>
      <c r="I105" s="27" t="n">
        <v>7780</v>
      </c>
      <c r="J105" s="27" t="n">
        <v>195</v>
      </c>
      <c r="K105" s="33" t="n">
        <v>7103.23</v>
      </c>
      <c r="L105" s="33" t="n">
        <v>859.29</v>
      </c>
      <c r="M105" s="33" t="n">
        <v>93480.75999999999</v>
      </c>
      <c r="N105" s="33" t="n">
        <v>219459.78</v>
      </c>
      <c r="O105" s="33" t="n">
        <v>3478.01</v>
      </c>
      <c r="P105" s="33">
        <f>R105/Q105</f>
        <v/>
      </c>
      <c r="Q105" s="29">
        <f>SUM(F105:J105)</f>
        <v/>
      </c>
      <c r="R105" s="34">
        <f>SUM(K105:O105)</f>
        <v/>
      </c>
      <c r="S105" s="34">
        <f>7.204%*R105</f>
        <v/>
      </c>
      <c r="T105" s="34">
        <f>R105-S105</f>
        <v/>
      </c>
      <c r="U105" s="33">
        <f>T105/Q105</f>
        <v/>
      </c>
      <c r="V105" s="34">
        <f>IF(Q105="","",(SUM(Q105)*U104)-SUM(T104))</f>
        <v/>
      </c>
      <c r="W105" s="34">
        <f>IF(Q105="","",Q105*(U105-U104))</f>
        <v/>
      </c>
      <c r="X105" s="31">
        <f>D105-C105</f>
        <v/>
      </c>
      <c r="Y105" s="27" t="n">
        <v>3373.5</v>
      </c>
      <c r="Z105" t="inlineStr">
        <is>
          <t>N/A</t>
        </is>
      </c>
    </row>
    <row r="106">
      <c r="A106" s="10" t="n">
        <v>45200</v>
      </c>
      <c r="B106" s="10" t="n">
        <v>45170</v>
      </c>
      <c r="C106" s="24" t="n">
        <v>45162</v>
      </c>
      <c r="D106" s="25" t="n">
        <v>45194</v>
      </c>
      <c r="F106" s="27" t="n">
        <v>264</v>
      </c>
      <c r="G106" s="27" t="n">
        <v>20</v>
      </c>
      <c r="H106" s="27" t="n">
        <v>2932</v>
      </c>
      <c r="I106" s="27" t="n">
        <v>8454</v>
      </c>
      <c r="J106" s="27" t="n">
        <v>400</v>
      </c>
      <c r="K106" s="33" t="n">
        <v>7320.72</v>
      </c>
      <c r="L106" s="33" t="n">
        <v>465.81</v>
      </c>
      <c r="M106" s="33" t="n">
        <v>84484.25</v>
      </c>
      <c r="N106" s="33" t="n">
        <v>238497.86</v>
      </c>
      <c r="O106" s="33" t="n">
        <v>9827.26</v>
      </c>
      <c r="P106" s="33">
        <f>R106/Q106</f>
        <v/>
      </c>
      <c r="Q106" s="29">
        <f>SUM(F106:J106)</f>
        <v/>
      </c>
      <c r="R106" s="34">
        <f>SUM(K106:O106)</f>
        <v/>
      </c>
      <c r="S106" s="34">
        <f>7.204%*R106</f>
        <v/>
      </c>
      <c r="T106" s="34">
        <f>R106-S106</f>
        <v/>
      </c>
      <c r="U106" s="33">
        <f>T106/Q106</f>
        <v/>
      </c>
      <c r="V106" s="34">
        <f>IF(Q106="","",(SUM(Q106)*U105)-SUM(T105))</f>
        <v/>
      </c>
      <c r="W106" s="34">
        <f>IF(Q106="","",Q106*(U106-U105))</f>
        <v/>
      </c>
      <c r="X106" s="31">
        <f>D106-C106</f>
        <v/>
      </c>
      <c r="Y106" s="27" t="n">
        <v>3304.7</v>
      </c>
      <c r="Z106" t="inlineStr">
        <is>
          <t>Alto consumo no clube</t>
        </is>
      </c>
    </row>
    <row r="107">
      <c r="A107" s="10" t="n">
        <v>45231</v>
      </c>
      <c r="B107" s="10" t="n">
        <v>45200</v>
      </c>
      <c r="C107" s="24" t="n">
        <v>45194</v>
      </c>
      <c r="D107" s="25" t="n">
        <v>45225</v>
      </c>
      <c r="F107" s="27" t="n">
        <v>273</v>
      </c>
      <c r="G107" s="27" t="n">
        <v>20</v>
      </c>
      <c r="H107" s="27" t="n">
        <v>3081</v>
      </c>
      <c r="I107" s="27" t="n">
        <v>8032</v>
      </c>
      <c r="J107" s="27" t="n">
        <v>507</v>
      </c>
      <c r="K107" s="33" t="n">
        <v>7413.94</v>
      </c>
      <c r="L107" s="33" t="n">
        <v>465.81</v>
      </c>
      <c r="M107" s="33" t="n">
        <v>86729.87</v>
      </c>
      <c r="N107" s="33" t="n">
        <v>226577.87</v>
      </c>
      <c r="O107" s="33" t="n">
        <v>13430.45</v>
      </c>
      <c r="P107" s="33">
        <f>R107/Q107</f>
        <v/>
      </c>
      <c r="Q107" s="29">
        <f>SUM(F107:J107)</f>
        <v/>
      </c>
      <c r="R107" s="34">
        <f>SUM(K107:O107)</f>
        <v/>
      </c>
      <c r="S107" s="34">
        <f>7.204%*R107</f>
        <v/>
      </c>
      <c r="T107" s="34">
        <f>R107-S107</f>
        <v/>
      </c>
      <c r="U107" s="33">
        <f>T107/Q107</f>
        <v/>
      </c>
      <c r="V107" s="34">
        <f>IF(Q107="","",(SUM(Q107)*U106)-SUM(T106))</f>
        <v/>
      </c>
      <c r="W107" s="34">
        <f>IF(Q107="","",Q107*(U107-U106))</f>
        <v/>
      </c>
      <c r="X107" s="31">
        <f>D107-C107</f>
        <v/>
      </c>
      <c r="Y107" s="27" t="n">
        <v>3530</v>
      </c>
      <c r="Z107" t="inlineStr">
        <is>
          <t>Alto consumo no clube. Investigação programada</t>
        </is>
      </c>
    </row>
    <row r="108">
      <c r="A108" s="10" t="n">
        <v>45261</v>
      </c>
      <c r="B108" s="10" t="n">
        <v>45231</v>
      </c>
      <c r="C108" s="24" t="n">
        <v>45225</v>
      </c>
      <c r="D108" s="25" t="n">
        <v>45255</v>
      </c>
      <c r="F108" s="27" t="n">
        <v>268</v>
      </c>
      <c r="G108" s="27" t="n">
        <v>20</v>
      </c>
      <c r="H108" s="27" t="n">
        <v>3342</v>
      </c>
      <c r="I108" s="27" t="n">
        <v>8363</v>
      </c>
      <c r="J108" s="27" t="n">
        <v>617</v>
      </c>
      <c r="K108" s="33" t="n">
        <v>8017.17</v>
      </c>
      <c r="L108" s="33" t="n">
        <v>513.5</v>
      </c>
      <c r="M108" s="33" t="n">
        <v>103734.85</v>
      </c>
      <c r="N108" s="33" t="n">
        <v>260077.87</v>
      </c>
      <c r="O108" s="33" t="n">
        <v>18419.91</v>
      </c>
      <c r="P108" s="33">
        <f>R108/Q108</f>
        <v/>
      </c>
      <c r="Q108" s="29">
        <f>SUM(F108:J108)</f>
        <v/>
      </c>
      <c r="R108" s="34">
        <f>SUM(K108:O108)</f>
        <v/>
      </c>
      <c r="S108" s="34">
        <f>7.204%*R108</f>
        <v/>
      </c>
      <c r="T108" s="34">
        <f>R108-S108</f>
        <v/>
      </c>
      <c r="U108" s="33">
        <f>T108/Q108</f>
        <v/>
      </c>
      <c r="V108" s="34">
        <f>IF(Q108="","",(SUM(Q108)*U107)-SUM(T107))</f>
        <v/>
      </c>
      <c r="W108" s="34">
        <f>IF(Q108="","",Q108*(U108-U107))</f>
        <v/>
      </c>
      <c r="X108" s="31">
        <f>D108-C108</f>
        <v/>
      </c>
      <c r="Y108" s="27" t="n">
        <v>3800.5</v>
      </c>
      <c r="Z108" t="inlineStr">
        <is>
          <t>Alto consumo no clube. Investigação em curso</t>
        </is>
      </c>
    </row>
    <row r="109">
      <c r="A109" s="10" t="n">
        <v>45292</v>
      </c>
      <c r="B109" s="10" t="n">
        <v>45261</v>
      </c>
      <c r="C109" s="24" t="n">
        <v>45255</v>
      </c>
      <c r="D109" s="25" t="n">
        <v>45286</v>
      </c>
      <c r="F109" s="27" t="n">
        <v>416</v>
      </c>
      <c r="G109" s="27" t="n">
        <v>20</v>
      </c>
      <c r="H109" s="27" t="n">
        <v>4093</v>
      </c>
      <c r="I109" s="27" t="n">
        <v>7908</v>
      </c>
      <c r="J109" s="27" t="n">
        <v>888</v>
      </c>
      <c r="K109" s="33" t="n">
        <v>12625.56</v>
      </c>
      <c r="L109" s="33" t="n">
        <v>515.5</v>
      </c>
      <c r="M109" s="33" t="n">
        <v>127119.35</v>
      </c>
      <c r="N109" s="33" t="n">
        <v>245910.15</v>
      </c>
      <c r="O109" s="33" t="n">
        <v>28275.21</v>
      </c>
      <c r="P109" s="33">
        <f>R109/Q109</f>
        <v/>
      </c>
      <c r="Q109" s="29">
        <f>SUM(F109:J109)</f>
        <v/>
      </c>
      <c r="R109" s="34">
        <f>SUM(K109:O109)</f>
        <v/>
      </c>
      <c r="S109" s="34">
        <f>7.204%*R109</f>
        <v/>
      </c>
      <c r="T109" s="34">
        <f>R109-S109</f>
        <v/>
      </c>
      <c r="U109" s="33">
        <f>T109/Q109</f>
        <v/>
      </c>
      <c r="V109" s="34">
        <f>IF(Q109="","",(SUM(Q109)*U108)-SUM(T108))</f>
        <v/>
      </c>
      <c r="W109" s="34">
        <f>IF(Q109="","",Q109*(U109-U108))</f>
        <v/>
      </c>
      <c r="X109" s="31">
        <f>D109-C109</f>
        <v/>
      </c>
      <c r="Y109" s="27" t="n">
        <v>4239</v>
      </c>
      <c r="Z109" t="inlineStr">
        <is>
          <t>Manutenção no abrandador do reuso. Alto consumo no clube. Investigação em curso</t>
        </is>
      </c>
    </row>
    <row r="110">
      <c r="A110" s="10" t="n">
        <v>45323</v>
      </c>
      <c r="B110" s="10" t="n">
        <v>45292</v>
      </c>
      <c r="C110" s="24" t="n">
        <v>45286</v>
      </c>
      <c r="D110" s="25" t="n">
        <v>45317</v>
      </c>
      <c r="F110" s="27" t="n">
        <v>314</v>
      </c>
      <c r="G110" s="27" t="n">
        <v>33</v>
      </c>
      <c r="H110" s="27" t="n">
        <v>4488</v>
      </c>
      <c r="I110" s="27" t="n">
        <v>8207</v>
      </c>
      <c r="J110" s="27" t="n">
        <v>579</v>
      </c>
      <c r="K110" s="33" t="n">
        <v>9449.51</v>
      </c>
      <c r="L110" s="33" t="n">
        <v>858.74</v>
      </c>
      <c r="M110" s="33" t="n">
        <v>139418.79</v>
      </c>
      <c r="N110" s="33" t="n">
        <v>255220.37</v>
      </c>
      <c r="O110" s="33" t="n">
        <v>17091.36</v>
      </c>
      <c r="P110" s="33">
        <f>R110/Q110</f>
        <v/>
      </c>
      <c r="Q110" s="29">
        <f>SUM(F110:J110)</f>
        <v/>
      </c>
      <c r="R110" s="34">
        <f>SUM(K110:O110)</f>
        <v/>
      </c>
      <c r="S110" s="34">
        <f>7.204%*R110</f>
        <v/>
      </c>
      <c r="T110" s="34">
        <f>R110-S110</f>
        <v/>
      </c>
      <c r="U110" s="33">
        <f>T110/Q110</f>
        <v/>
      </c>
      <c r="V110" s="34">
        <f>IF(Q110="","",(SUM(Q110)*U109)-SUM(T109))</f>
        <v/>
      </c>
      <c r="W110" s="34">
        <f>IF(Q110="","",Q110*(U110-U109))</f>
        <v/>
      </c>
      <c r="X110" s="31">
        <f>D110-C110</f>
        <v/>
      </c>
      <c r="Y110" s="27" t="n">
        <v>3768</v>
      </c>
      <c r="Z110" t="inlineStr">
        <is>
          <t>Alto consumo na entrada C1 pode representar baixo aproveitamento do reuso. Avaliar abrandador e bombas. Vazamentos identificados no clube</t>
        </is>
      </c>
    </row>
    <row r="111">
      <c r="A111" s="10" t="n">
        <v>45352</v>
      </c>
      <c r="B111" s="10" t="n">
        <v>45323</v>
      </c>
      <c r="C111" s="24" t="n">
        <v>45317</v>
      </c>
      <c r="D111" s="25" t="n">
        <v>45346</v>
      </c>
      <c r="F111" s="27" t="n">
        <v>245</v>
      </c>
      <c r="G111" s="27" t="n">
        <v>20</v>
      </c>
      <c r="H111" s="27" t="n">
        <v>4526</v>
      </c>
      <c r="I111" s="27" t="n">
        <v>8126</v>
      </c>
      <c r="J111" s="27" t="n">
        <v>180</v>
      </c>
      <c r="K111" s="33" t="n">
        <v>7493.14</v>
      </c>
      <c r="L111" s="33" t="n">
        <v>530.96</v>
      </c>
      <c r="M111" s="33" t="n">
        <v>140602.03</v>
      </c>
      <c r="N111" s="33" t="n">
        <v>257887.67</v>
      </c>
      <c r="O111" s="33" t="n">
        <v>3343.21</v>
      </c>
      <c r="P111" s="33">
        <f>R111/Q111</f>
        <v/>
      </c>
      <c r="Q111" s="29">
        <f>SUM(F111:J111)</f>
        <v/>
      </c>
      <c r="R111" s="34">
        <f>SUM(K111:O111)</f>
        <v/>
      </c>
      <c r="S111" s="34">
        <f>7.204%*R111</f>
        <v/>
      </c>
      <c r="T111" s="34">
        <f>R111-S111</f>
        <v/>
      </c>
      <c r="U111" s="33">
        <f>T111/Q111</f>
        <v/>
      </c>
      <c r="V111" s="34">
        <f>IF(Q111="","",(SUM(Q111)*U110)-SUM(T110))</f>
        <v/>
      </c>
      <c r="W111" s="34">
        <f>IF(Q111="","",Q111*(U111-U110))</f>
        <v/>
      </c>
      <c r="X111" s="31">
        <f>D111-C111</f>
        <v/>
      </c>
      <c r="Y111" s="27" t="n">
        <v>4429</v>
      </c>
      <c r="Z111" t="inlineStr">
        <is>
          <t>Avaliar vazamentos em boilers da entrada A1. Alto consumo na entrada C1 pode representar baixo aproveitamento do reuso, avaliar abrandador e bombas. Perda de 30m³ na extrusão. Reparo em vazamentos do clube realizados</t>
        </is>
      </c>
    </row>
    <row r="112">
      <c r="A112" s="10" t="n">
        <v>45383</v>
      </c>
      <c r="B112" s="10" t="n">
        <v>45352</v>
      </c>
      <c r="C112" s="24" t="n">
        <v>45346</v>
      </c>
      <c r="D112" s="25" t="n">
        <v>45376</v>
      </c>
      <c r="F112" s="27" t="n">
        <v>251</v>
      </c>
      <c r="G112" s="27" t="n">
        <v>44</v>
      </c>
      <c r="H112" s="27" t="n">
        <v>4455</v>
      </c>
      <c r="I112" s="27" t="n">
        <v>8430</v>
      </c>
      <c r="J112" s="27" t="n">
        <v>180</v>
      </c>
      <c r="K112" s="33" t="n">
        <v>7487.82</v>
      </c>
      <c r="L112" s="33" t="n">
        <v>1183.23</v>
      </c>
      <c r="M112" s="33" t="n">
        <v>138391.24</v>
      </c>
      <c r="N112" s="33" t="n">
        <v>262164.1</v>
      </c>
      <c r="O112" s="33" t="n">
        <v>3343.21</v>
      </c>
      <c r="P112" s="33">
        <f>R112/Q112</f>
        <v/>
      </c>
      <c r="Q112" s="29">
        <f>SUM(F112:I112)</f>
        <v/>
      </c>
      <c r="R112" s="34">
        <f>SUM(K112:O112)</f>
        <v/>
      </c>
      <c r="S112" s="34">
        <f>7.204%*R112</f>
        <v/>
      </c>
      <c r="T112" s="34">
        <f>R112-S112</f>
        <v/>
      </c>
      <c r="U112" s="33">
        <f>T112/Q112</f>
        <v/>
      </c>
      <c r="V112" s="34">
        <f>IF(Q112="","",(SUM(Q112)*U111)-SUM(T111))</f>
        <v/>
      </c>
      <c r="W112" s="34">
        <f>IF(Q112="","",Q112*(U112-U111))</f>
        <v/>
      </c>
      <c r="X112" s="31">
        <f>D112-C112</f>
        <v/>
      </c>
      <c r="Y112" s="27" t="n">
        <v>3889</v>
      </c>
      <c r="Z112" t="inlineStr">
        <is>
          <t>Alto consumo na entrada C1 devido à baixo aproveitamento do reuso. Novo abrandador em cotação por Compras</t>
        </is>
      </c>
    </row>
    <row r="113">
      <c r="A113" s="10" t="n">
        <v>45413</v>
      </c>
      <c r="B113" s="10" t="n">
        <v>45383</v>
      </c>
      <c r="C113" s="24" t="n">
        <v>45376</v>
      </c>
      <c r="D113" s="25" t="n">
        <v>45407</v>
      </c>
      <c r="F113" s="27" t="n">
        <v>218</v>
      </c>
      <c r="G113" s="27" t="n">
        <v>20</v>
      </c>
      <c r="H113" s="27">
        <f>3632+111</f>
        <v/>
      </c>
      <c r="I113" s="27" t="n">
        <v>8293</v>
      </c>
      <c r="J113" s="27" t="n">
        <v>362</v>
      </c>
      <c r="K113" s="33" t="n">
        <v>6483.31</v>
      </c>
      <c r="L113" s="33" t="n">
        <v>515.33</v>
      </c>
      <c r="M113" s="33" t="n">
        <v>116635.57</v>
      </c>
      <c r="N113" s="33" t="n">
        <v>258817.91</v>
      </c>
      <c r="O113" s="33" t="n">
        <v>9538.57</v>
      </c>
      <c r="P113" s="33">
        <f>R113/Q113</f>
        <v/>
      </c>
      <c r="Q113" s="29">
        <f>SUM(F113:J113)</f>
        <v/>
      </c>
      <c r="R113" s="34">
        <f>SUM(K113:O113)</f>
        <v/>
      </c>
      <c r="S113" s="34">
        <f>7.204%*R113</f>
        <v/>
      </c>
      <c r="T113" s="34">
        <f>R113-S113</f>
        <v/>
      </c>
      <c r="U113" s="33">
        <f>T113/Q113</f>
        <v/>
      </c>
      <c r="V113" s="34">
        <f>IF(Q113="","",(SUM(Q113)*U112)-SUM(T112))</f>
        <v/>
      </c>
      <c r="W113" s="34">
        <f>IF(Q113="","",Q113*(U113-U112))</f>
        <v/>
      </c>
      <c r="X113" s="31">
        <f>D113-C113</f>
        <v/>
      </c>
      <c r="Y113" s="27" t="n"/>
    </row>
    <row r="114">
      <c r="A114" s="10" t="n">
        <v>45444</v>
      </c>
      <c r="B114" s="10" t="n">
        <v>45413</v>
      </c>
      <c r="C114" s="24" t="n"/>
      <c r="D114" s="25" t="n"/>
      <c r="F114" s="27" t="n"/>
      <c r="G114" s="27" t="n">
        <v>20</v>
      </c>
      <c r="H114" s="27" t="n"/>
      <c r="I114" s="27" t="n"/>
      <c r="J114" s="27" t="n"/>
      <c r="K114" s="33" t="n"/>
      <c r="L114" s="33" t="n">
        <v>515.33</v>
      </c>
      <c r="M114" s="33" t="n"/>
      <c r="N114" s="33" t="n"/>
      <c r="O114" s="33" t="n"/>
      <c r="P114" s="33">
        <f>R114/Q114</f>
        <v/>
      </c>
      <c r="Q114" s="29">
        <f>SUM(F114:I114)</f>
        <v/>
      </c>
      <c r="R114" s="34" t="n"/>
      <c r="S114" s="34">
        <f>7.204%*R114</f>
        <v/>
      </c>
      <c r="T114" s="34">
        <f>R114-S114</f>
        <v/>
      </c>
      <c r="U114" s="33">
        <f>T114/Q114</f>
        <v/>
      </c>
      <c r="V114" s="34" t="n"/>
      <c r="W114" s="34">
        <f>IF(Q114="","",Q114*(U114-U113))</f>
        <v/>
      </c>
      <c r="X114" s="31">
        <f>D114-C114</f>
        <v/>
      </c>
      <c r="Y114" s="27" t="n"/>
    </row>
    <row r="115">
      <c r="A115" t="n">
        <v>4537</v>
      </c>
      <c r="B115" t="n">
        <v>25</v>
      </c>
      <c r="C115" t="n">
        <v>4562</v>
      </c>
    </row>
    <row r="116">
      <c r="A116" t="n">
        <v>8000</v>
      </c>
      <c r="B116" t="n">
        <v>21</v>
      </c>
      <c r="C116" t="n">
        <v>8021</v>
      </c>
    </row>
  </sheetData>
  <pageMargins left="0.511811024" right="0.511811024" top="0.787401575" bottom="0.787401575" header="0.31496062" footer="0.31496062"/>
  <pageSetup orientation="portrait" paperSize="9"/>
  <legacyDrawing r:id="anysvml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77"/>
  <sheetViews>
    <sheetView showGridLines="0" workbookViewId="0">
      <pane ySplit="1" topLeftCell="A60" activePane="bottomLeft" state="frozen"/>
      <selection pane="bottomLeft" activeCell="F62" sqref="F62:F73"/>
    </sheetView>
  </sheetViews>
  <sheetFormatPr baseColWidth="8" defaultRowHeight="14.5"/>
  <cols>
    <col width="7.81640625" bestFit="1" customWidth="1" style="26" min="1" max="1"/>
    <col width="15.81640625" customWidth="1" style="26" min="2" max="3"/>
    <col width="15.7265625" customWidth="1" style="26" min="4" max="4"/>
    <col width="15.81640625" customWidth="1" style="26" min="5" max="5"/>
    <col width="16.1796875" customWidth="1" style="26" min="6" max="6"/>
    <col width="14.1796875" customWidth="1" style="26" min="7" max="7"/>
    <col width="14" customWidth="1" style="26" min="8" max="8"/>
    <col width="15" customWidth="1" style="26" min="9" max="9"/>
    <col width="13.7265625" customWidth="1" style="26" min="10" max="10"/>
    <col width="15.1796875" customWidth="1" style="26" min="11" max="11"/>
  </cols>
  <sheetData>
    <row r="1" ht="29" customHeight="1" s="26">
      <c r="A1" s="1" t="inlineStr">
        <is>
          <t>Período</t>
        </is>
      </c>
      <c r="B1" s="1" t="inlineStr">
        <is>
          <t>PRODUÇÃO (un) - 100ml</t>
        </is>
      </c>
      <c r="C1" s="1" t="inlineStr">
        <is>
          <t>PRODUÇÃO (un) - 250ml</t>
        </is>
      </c>
      <c r="D1" s="1" t="inlineStr">
        <is>
          <t>PRODUÇÃO (un) - 500ml</t>
        </is>
      </c>
      <c r="E1" s="1" t="inlineStr">
        <is>
          <t>PRODUÇÃO (un) - 1000ml</t>
        </is>
      </c>
      <c r="F1" s="1" t="inlineStr">
        <is>
          <t>PRODUÇÃO (un) - TOTAL</t>
        </is>
      </c>
      <c r="G1" s="1" t="inlineStr">
        <is>
          <t>PRODUÇÃO (l) - 100ml</t>
        </is>
      </c>
      <c r="H1" s="1" t="inlineStr">
        <is>
          <t>PRODUÇÃO (l) - 250ml</t>
        </is>
      </c>
      <c r="I1" s="1" t="inlineStr">
        <is>
          <t>PRODUÇÃO (l) - 500ml</t>
        </is>
      </c>
      <c r="J1" s="1" t="inlineStr">
        <is>
          <t>PRODUÇÃO (l) - 1000ml</t>
        </is>
      </c>
      <c r="K1" s="1" t="inlineStr">
        <is>
          <t>PRODUÇÃO (l) - TOTAL</t>
        </is>
      </c>
    </row>
    <row r="2">
      <c r="A2" s="4" t="n">
        <v>43101</v>
      </c>
      <c r="B2" s="37" t="n">
        <v>2337016</v>
      </c>
      <c r="C2" s="37" t="n">
        <v>691296</v>
      </c>
      <c r="D2" s="37" t="n">
        <v>1691241</v>
      </c>
      <c r="E2" s="37" t="n">
        <v>703084</v>
      </c>
      <c r="F2" s="37">
        <f>SUM(B2:E2)</f>
        <v/>
      </c>
      <c r="G2" s="38">
        <f>B2*106/1000</f>
        <v/>
      </c>
      <c r="H2" s="38">
        <f>C2*260/1000</f>
        <v/>
      </c>
      <c r="I2" s="38">
        <f>D2*516/1000</f>
        <v/>
      </c>
      <c r="J2" s="38">
        <f>E2*1031/1000</f>
        <v/>
      </c>
      <c r="K2" s="38">
        <f>SUM(G2:J2)</f>
        <v/>
      </c>
    </row>
    <row r="3">
      <c r="A3" s="4" t="n">
        <v>43132</v>
      </c>
      <c r="B3" s="37" t="n">
        <v>2375638</v>
      </c>
      <c r="C3" s="37" t="n">
        <v>708108</v>
      </c>
      <c r="D3" s="37" t="n">
        <v>1598687</v>
      </c>
      <c r="E3" s="37" t="n">
        <v>641138</v>
      </c>
      <c r="F3" s="37">
        <f>SUM(B3:E3)</f>
        <v/>
      </c>
      <c r="G3" s="38">
        <f>B3*106/1000</f>
        <v/>
      </c>
      <c r="H3" s="38">
        <f>C3*260/1000</f>
        <v/>
      </c>
      <c r="I3" s="38">
        <f>D3*516/1000</f>
        <v/>
      </c>
      <c r="J3" s="38">
        <f>E3*1031/1000</f>
        <v/>
      </c>
      <c r="K3" s="38">
        <f>SUM(G3:J3)</f>
        <v/>
      </c>
    </row>
    <row r="4">
      <c r="A4" s="4" t="n">
        <v>43160</v>
      </c>
      <c r="B4" s="37">
        <f>2567726+44248</f>
        <v/>
      </c>
      <c r="C4" s="37" t="n">
        <v>626286</v>
      </c>
      <c r="D4" s="37">
        <f>1750458</f>
        <v/>
      </c>
      <c r="E4" s="37" t="n">
        <v>847056</v>
      </c>
      <c r="F4" s="37">
        <f>SUM(B4:E4)</f>
        <v/>
      </c>
      <c r="G4" s="38">
        <f>B4*106/1000</f>
        <v/>
      </c>
      <c r="H4" s="38">
        <f>C4*260/1000</f>
        <v/>
      </c>
      <c r="I4" s="38">
        <f>D4*516/1000</f>
        <v/>
      </c>
      <c r="J4" s="38">
        <f>E4*1031/1000</f>
        <v/>
      </c>
      <c r="K4" s="38">
        <f>SUM(G4:J4)</f>
        <v/>
      </c>
    </row>
    <row r="5">
      <c r="A5" s="4" t="n">
        <v>43191</v>
      </c>
      <c r="B5" s="37" t="n">
        <v>2475742</v>
      </c>
      <c r="C5" s="37" t="n">
        <v>651546</v>
      </c>
      <c r="D5" s="37" t="n">
        <v>1605878</v>
      </c>
      <c r="E5" s="37" t="n">
        <v>644698</v>
      </c>
      <c r="F5" s="37">
        <f>SUM(B5:E5)</f>
        <v/>
      </c>
      <c r="G5" s="38">
        <f>B5*106/1000</f>
        <v/>
      </c>
      <c r="H5" s="38">
        <f>C5*260/1000</f>
        <v/>
      </c>
      <c r="I5" s="38">
        <f>D5*516/1000</f>
        <v/>
      </c>
      <c r="J5" s="38">
        <f>E5*1031/1000</f>
        <v/>
      </c>
      <c r="K5" s="38">
        <f>SUM(G5:J5)</f>
        <v/>
      </c>
    </row>
    <row r="6">
      <c r="A6" s="4" t="n">
        <v>43221</v>
      </c>
      <c r="B6" s="37" t="n">
        <v>2509689</v>
      </c>
      <c r="C6" s="37" t="n">
        <v>748134</v>
      </c>
      <c r="D6" s="37" t="n">
        <v>1832324</v>
      </c>
      <c r="E6" s="37" t="n">
        <v>474388</v>
      </c>
      <c r="F6" s="37">
        <f>SUM(B6:E6)</f>
        <v/>
      </c>
      <c r="G6" s="38">
        <f>B6*106/1000</f>
        <v/>
      </c>
      <c r="H6" s="38">
        <f>C6*260/1000</f>
        <v/>
      </c>
      <c r="I6" s="38">
        <f>D6*516/1000</f>
        <v/>
      </c>
      <c r="J6" s="38">
        <f>E6*1031/1000</f>
        <v/>
      </c>
      <c r="K6" s="38">
        <f>SUM(G6:J6)</f>
        <v/>
      </c>
    </row>
    <row r="7">
      <c r="A7" s="4" t="n">
        <v>43252</v>
      </c>
      <c r="B7" s="37" t="n">
        <v>2483583</v>
      </c>
      <c r="C7" s="37" t="n">
        <v>753960</v>
      </c>
      <c r="D7" s="37" t="n">
        <v>1812107</v>
      </c>
      <c r="E7" s="37" t="n">
        <v>853254</v>
      </c>
      <c r="F7" s="37">
        <f>SUM(B7:E7)</f>
        <v/>
      </c>
      <c r="G7" s="38">
        <f>B7*106/1000</f>
        <v/>
      </c>
      <c r="H7" s="38">
        <f>C7*260/1000</f>
        <v/>
      </c>
      <c r="I7" s="38">
        <f>D7*516/1000</f>
        <v/>
      </c>
      <c r="J7" s="38">
        <f>E7*1031/1000</f>
        <v/>
      </c>
      <c r="K7" s="38">
        <f>SUM(G7:J7)</f>
        <v/>
      </c>
    </row>
    <row r="8">
      <c r="A8" s="4" t="n">
        <v>43282</v>
      </c>
      <c r="B8" s="37" t="n">
        <v>2659744</v>
      </c>
      <c r="C8" s="37" t="n"/>
      <c r="D8" s="37" t="n">
        <v>1834689</v>
      </c>
      <c r="E8" s="37" t="n">
        <v>773390</v>
      </c>
      <c r="F8" s="37">
        <f>SUM(B8:E8)</f>
        <v/>
      </c>
      <c r="G8" s="38">
        <f>B8*106/1000</f>
        <v/>
      </c>
      <c r="H8" s="38">
        <f>C8*260/1000</f>
        <v/>
      </c>
      <c r="I8" s="38">
        <f>D8*516/1000</f>
        <v/>
      </c>
      <c r="J8" s="38">
        <f>E8*1031/1000</f>
        <v/>
      </c>
      <c r="K8" s="38">
        <f>SUM(G8:J8)</f>
        <v/>
      </c>
    </row>
    <row r="9">
      <c r="A9" s="4" t="n">
        <v>43313</v>
      </c>
      <c r="B9" s="37" t="n">
        <v>2767815</v>
      </c>
      <c r="C9" s="37" t="n">
        <v>91686</v>
      </c>
      <c r="D9" s="37" t="n">
        <v>2446344</v>
      </c>
      <c r="E9" s="37" t="n">
        <v>896982</v>
      </c>
      <c r="F9" s="37">
        <f>SUM(B9:E9)</f>
        <v/>
      </c>
      <c r="G9" s="38">
        <f>B9*106/1000</f>
        <v/>
      </c>
      <c r="H9" s="38">
        <f>C9*260/1000</f>
        <v/>
      </c>
      <c r="I9" s="38">
        <f>D9*516/1000</f>
        <v/>
      </c>
      <c r="J9" s="38">
        <f>E9*1031/1000</f>
        <v/>
      </c>
      <c r="K9" s="38">
        <f>SUM(G9:J9)</f>
        <v/>
      </c>
    </row>
    <row r="10">
      <c r="A10" s="4" t="n">
        <v>43344</v>
      </c>
      <c r="B10" s="37" t="n">
        <v>2369543</v>
      </c>
      <c r="C10" s="37" t="n">
        <v>814560</v>
      </c>
      <c r="D10" s="37" t="n">
        <v>1629018</v>
      </c>
      <c r="E10" s="37" t="n">
        <v>728142</v>
      </c>
      <c r="F10" s="37">
        <f>SUM(B10:E10)</f>
        <v/>
      </c>
      <c r="G10" s="38">
        <f>B10*106/1000</f>
        <v/>
      </c>
      <c r="H10" s="38">
        <f>C10*260/1000</f>
        <v/>
      </c>
      <c r="I10" s="38">
        <f>D10*516/1000</f>
        <v/>
      </c>
      <c r="J10" s="38">
        <f>E10*1031/1000</f>
        <v/>
      </c>
      <c r="K10" s="38">
        <f>SUM(G10:J10)</f>
        <v/>
      </c>
    </row>
    <row r="11">
      <c r="A11" s="4" t="n">
        <v>43374</v>
      </c>
      <c r="B11" s="37" t="n">
        <v>2642635</v>
      </c>
      <c r="C11" s="37" t="n">
        <v>936423</v>
      </c>
      <c r="D11" s="37" t="n">
        <v>1545537</v>
      </c>
      <c r="E11" s="37" t="n">
        <v>813978</v>
      </c>
      <c r="F11" s="37">
        <f>SUM(B11:E11)</f>
        <v/>
      </c>
      <c r="G11" s="38">
        <f>B11*106/1000</f>
        <v/>
      </c>
      <c r="H11" s="38">
        <f>C11*260/1000</f>
        <v/>
      </c>
      <c r="I11" s="38">
        <f>D11*516/1000</f>
        <v/>
      </c>
      <c r="J11" s="38">
        <f>E11*1031/1000</f>
        <v/>
      </c>
      <c r="K11" s="38">
        <f>SUM(G11:J11)</f>
        <v/>
      </c>
    </row>
    <row r="12">
      <c r="A12" s="4" t="n">
        <v>43405</v>
      </c>
      <c r="B12" s="37" t="n">
        <v>2570725</v>
      </c>
      <c r="C12" s="37" t="n">
        <v>1180065</v>
      </c>
      <c r="D12" s="37" t="n">
        <v>1434918</v>
      </c>
      <c r="E12" s="37" t="n">
        <v>723246</v>
      </c>
      <c r="F12" s="37">
        <f>SUM(B12:E12)</f>
        <v/>
      </c>
      <c r="G12" s="38">
        <f>B12*106/1000</f>
        <v/>
      </c>
      <c r="H12" s="38">
        <f>C12*260/1000</f>
        <v/>
      </c>
      <c r="I12" s="38">
        <f>D12*516/1000</f>
        <v/>
      </c>
      <c r="J12" s="38">
        <f>E12*1031/1000</f>
        <v/>
      </c>
      <c r="K12" s="38">
        <f>SUM(G12:J12)</f>
        <v/>
      </c>
    </row>
    <row r="13">
      <c r="A13" s="4" t="n">
        <v>43435</v>
      </c>
      <c r="B13" s="37" t="n">
        <v>2276075</v>
      </c>
      <c r="C13" s="37" t="n">
        <v>1198872</v>
      </c>
      <c r="D13" s="37" t="n">
        <v>1525615</v>
      </c>
      <c r="E13" s="37" t="n">
        <v>908806</v>
      </c>
      <c r="F13" s="37">
        <f>SUM(B13:E13)</f>
        <v/>
      </c>
      <c r="G13" s="38">
        <f>B13*106/1000</f>
        <v/>
      </c>
      <c r="H13" s="38">
        <f>C13*260/1000</f>
        <v/>
      </c>
      <c r="I13" s="38">
        <f>D13*516/1000</f>
        <v/>
      </c>
      <c r="J13" s="38">
        <f>E13*1031/1000</f>
        <v/>
      </c>
      <c r="K13" s="38">
        <f>SUM(G13:J13)</f>
        <v/>
      </c>
    </row>
    <row r="14">
      <c r="A14" s="4" t="n">
        <v>43466</v>
      </c>
      <c r="B14" s="37" t="n">
        <v>2370905</v>
      </c>
      <c r="C14" s="37" t="n">
        <v>72534</v>
      </c>
      <c r="D14" s="37" t="n">
        <v>2125504</v>
      </c>
      <c r="E14" s="37" t="n">
        <v>775398</v>
      </c>
      <c r="F14" s="37">
        <f>SUM(B14:E14)</f>
        <v/>
      </c>
      <c r="G14" s="38">
        <f>B14*106/1000</f>
        <v/>
      </c>
      <c r="H14" s="38">
        <f>C14*260/1000</f>
        <v/>
      </c>
      <c r="I14" s="38">
        <f>D14*516/1000</f>
        <v/>
      </c>
      <c r="J14" s="38">
        <f>E14*1031/1000</f>
        <v/>
      </c>
      <c r="K14" s="38">
        <f>SUM(G14:J14)</f>
        <v/>
      </c>
    </row>
    <row r="15">
      <c r="A15" s="4" t="n">
        <v>43497</v>
      </c>
      <c r="B15" s="37" t="n">
        <v>2251144</v>
      </c>
      <c r="C15" s="37" t="n"/>
      <c r="D15" s="37" t="n">
        <v>2244879</v>
      </c>
      <c r="E15" s="37" t="n">
        <v>683646</v>
      </c>
      <c r="F15" s="37">
        <f>SUM(B15:E15)</f>
        <v/>
      </c>
      <c r="G15" s="38">
        <f>B15*106/1000</f>
        <v/>
      </c>
      <c r="H15" s="38">
        <f>C15*260/1000</f>
        <v/>
      </c>
      <c r="I15" s="38">
        <f>D15*516/1000</f>
        <v/>
      </c>
      <c r="J15" s="38">
        <f>E15*1031/1000</f>
        <v/>
      </c>
      <c r="K15" s="38">
        <f>SUM(G15:J15)</f>
        <v/>
      </c>
    </row>
    <row r="16">
      <c r="A16" s="4" t="n">
        <v>43525</v>
      </c>
      <c r="B16" s="37" t="n">
        <v>1638238</v>
      </c>
      <c r="C16" s="37" t="n"/>
      <c r="D16" s="37" t="n">
        <v>2104664</v>
      </c>
      <c r="E16" s="37" t="n">
        <v>657130</v>
      </c>
      <c r="F16" s="37">
        <f>SUM(B16:E16)</f>
        <v/>
      </c>
      <c r="G16" s="38">
        <f>B16*106/1000</f>
        <v/>
      </c>
      <c r="H16" s="38">
        <f>C16*260/1000</f>
        <v/>
      </c>
      <c r="I16" s="38">
        <f>D16*516/1000</f>
        <v/>
      </c>
      <c r="J16" s="38">
        <f>E16*1031/1000</f>
        <v/>
      </c>
      <c r="K16" s="38">
        <f>SUM(G16:J16)</f>
        <v/>
      </c>
    </row>
    <row r="17">
      <c r="A17" s="4" t="n">
        <v>43556</v>
      </c>
      <c r="B17" s="37" t="n">
        <v>1004838</v>
      </c>
      <c r="C17" s="37" t="n">
        <v>414222</v>
      </c>
      <c r="D17" s="37" t="n">
        <v>435316</v>
      </c>
      <c r="E17" s="37" t="n">
        <v>367130</v>
      </c>
      <c r="F17" s="37">
        <f>SUM(B17:E17)</f>
        <v/>
      </c>
      <c r="G17" s="38">
        <f>B17*106/1000</f>
        <v/>
      </c>
      <c r="H17" s="38">
        <f>C17*260/1000</f>
        <v/>
      </c>
      <c r="I17" s="38">
        <f>D17*516/1000</f>
        <v/>
      </c>
      <c r="J17" s="38">
        <f>E17*1031/1000</f>
        <v/>
      </c>
      <c r="K17" s="38">
        <f>SUM(G17:J17)</f>
        <v/>
      </c>
    </row>
    <row r="18">
      <c r="A18" s="4" t="n">
        <v>43586</v>
      </c>
      <c r="B18" s="37" t="n">
        <v>2633188</v>
      </c>
      <c r="C18" s="37" t="n">
        <v>1022466</v>
      </c>
      <c r="D18" s="37" t="n">
        <v>1682235</v>
      </c>
      <c r="E18" s="37" t="n">
        <v>688502</v>
      </c>
      <c r="F18" s="37">
        <f>SUM(B18:E18)</f>
        <v/>
      </c>
      <c r="G18" s="38">
        <f>B18*106/1000</f>
        <v/>
      </c>
      <c r="H18" s="38">
        <f>C18*260/1000</f>
        <v/>
      </c>
      <c r="I18" s="38">
        <f>D18*516/1000</f>
        <v/>
      </c>
      <c r="J18" s="38">
        <f>E18*1031/1000</f>
        <v/>
      </c>
      <c r="K18" s="38">
        <f>SUM(G18:J18)</f>
        <v/>
      </c>
    </row>
    <row r="19">
      <c r="A19" s="4" t="n">
        <v>43617</v>
      </c>
      <c r="B19" s="37" t="n">
        <v>2481813</v>
      </c>
      <c r="C19" s="37" t="n">
        <v>1080696</v>
      </c>
      <c r="D19" s="37" t="n">
        <v>1682701</v>
      </c>
      <c r="E19" s="37" t="n">
        <v>797298</v>
      </c>
      <c r="F19" s="37">
        <f>SUM(B19:E19)</f>
        <v/>
      </c>
      <c r="G19" s="38">
        <f>B19*106/1000</f>
        <v/>
      </c>
      <c r="H19" s="38">
        <f>C19*260/1000</f>
        <v/>
      </c>
      <c r="I19" s="38">
        <f>D19*516/1000</f>
        <v/>
      </c>
      <c r="J19" s="38">
        <f>E19*1031/1000</f>
        <v/>
      </c>
      <c r="K19" s="38">
        <f>SUM(G19:J19)</f>
        <v/>
      </c>
    </row>
    <row r="20">
      <c r="A20" s="4" t="n">
        <v>43647</v>
      </c>
      <c r="B20" s="37" t="n">
        <v>2696649</v>
      </c>
      <c r="C20" s="37" t="n">
        <v>1089402</v>
      </c>
      <c r="D20" s="37" t="n">
        <v>1784739</v>
      </c>
      <c r="E20" s="37" t="n">
        <v>931278</v>
      </c>
      <c r="F20" s="37">
        <f>SUM(B20:E20)</f>
        <v/>
      </c>
      <c r="G20" s="38">
        <f>B20*106/1000</f>
        <v/>
      </c>
      <c r="H20" s="38">
        <f>C20*260/1000</f>
        <v/>
      </c>
      <c r="I20" s="38">
        <f>D20*516/1000</f>
        <v/>
      </c>
      <c r="J20" s="38">
        <f>E20*1031/1000</f>
        <v/>
      </c>
      <c r="K20" s="38">
        <f>SUM(G20:J20)</f>
        <v/>
      </c>
    </row>
    <row r="21">
      <c r="A21" s="4" t="n">
        <v>43678</v>
      </c>
      <c r="B21" s="37" t="n">
        <v>2786856</v>
      </c>
      <c r="C21" s="37" t="n">
        <v>1055934</v>
      </c>
      <c r="D21" s="37" t="n">
        <v>1806680</v>
      </c>
      <c r="E21" s="37" t="n">
        <v>854914</v>
      </c>
      <c r="F21" s="37">
        <f>SUM(B21:E21)</f>
        <v/>
      </c>
      <c r="G21" s="38">
        <f>B21*106/1000</f>
        <v/>
      </c>
      <c r="H21" s="38">
        <f>C21*260/1000</f>
        <v/>
      </c>
      <c r="I21" s="38">
        <f>D21*516/1000</f>
        <v/>
      </c>
      <c r="J21" s="38">
        <f>E21*1031/1000</f>
        <v/>
      </c>
      <c r="K21" s="38">
        <f>SUM(G21:J21)</f>
        <v/>
      </c>
    </row>
    <row r="22">
      <c r="A22" s="4" t="n">
        <v>43709</v>
      </c>
      <c r="B22" s="37" t="n">
        <v>2604334</v>
      </c>
      <c r="C22" s="37" t="n">
        <v>627162</v>
      </c>
      <c r="D22" s="37" t="n">
        <v>1642854</v>
      </c>
      <c r="E22" s="37" t="n">
        <v>759323</v>
      </c>
      <c r="F22" s="37">
        <f>SUM(B22:E22)</f>
        <v/>
      </c>
      <c r="G22" s="38">
        <f>B22*106/1000</f>
        <v/>
      </c>
      <c r="H22" s="38">
        <f>C22*260/1000</f>
        <v/>
      </c>
      <c r="I22" s="38">
        <f>D22*516/1000</f>
        <v/>
      </c>
      <c r="J22" s="38">
        <f>E22*1031/1000</f>
        <v/>
      </c>
      <c r="K22" s="38">
        <f>SUM(G22:J22)</f>
        <v/>
      </c>
    </row>
    <row r="23">
      <c r="A23" s="4" t="n">
        <v>43739</v>
      </c>
      <c r="B23" s="37" t="n">
        <v>2676598</v>
      </c>
      <c r="C23" s="37" t="n"/>
      <c r="D23" s="37" t="n">
        <v>2333159</v>
      </c>
      <c r="E23" s="37" t="n">
        <v>997388</v>
      </c>
      <c r="F23" s="37">
        <f>SUM(B23:E23)</f>
        <v/>
      </c>
      <c r="G23" s="38">
        <f>B23*106/1000</f>
        <v/>
      </c>
      <c r="H23" s="38">
        <f>C23*260/1000</f>
        <v/>
      </c>
      <c r="I23" s="38">
        <f>D23*516/1000</f>
        <v/>
      </c>
      <c r="J23" s="38">
        <f>E23*1031/1000</f>
        <v/>
      </c>
      <c r="K23" s="38">
        <f>SUM(G23:J23)</f>
        <v/>
      </c>
    </row>
    <row r="24">
      <c r="A24" s="4" t="n">
        <v>43770</v>
      </c>
      <c r="B24" s="37" t="n">
        <v>2645269</v>
      </c>
      <c r="C24" s="37" t="n"/>
      <c r="D24" s="37" t="n">
        <v>2305866</v>
      </c>
      <c r="E24" s="37" t="n">
        <v>344674</v>
      </c>
      <c r="F24" s="37">
        <f>SUM(B24:E24)</f>
        <v/>
      </c>
      <c r="G24" s="38">
        <f>B24*106/1000</f>
        <v/>
      </c>
      <c r="H24" s="38">
        <f>C24*260/1000</f>
        <v/>
      </c>
      <c r="I24" s="38">
        <f>D24*516/1000</f>
        <v/>
      </c>
      <c r="J24" s="38">
        <f>E24*1031/1000</f>
        <v/>
      </c>
      <c r="K24" s="38">
        <f>SUM(G24:J24)</f>
        <v/>
      </c>
    </row>
    <row r="25">
      <c r="A25" s="4" t="n">
        <v>43800</v>
      </c>
      <c r="B25" s="37" t="n">
        <v>2753362</v>
      </c>
      <c r="C25" s="37" t="n"/>
      <c r="D25" s="37" t="n">
        <v>2839904</v>
      </c>
      <c r="E25" s="37" t="n">
        <v>895898</v>
      </c>
      <c r="F25" s="37">
        <f>SUM(B25:E25)</f>
        <v/>
      </c>
      <c r="G25" s="38">
        <f>B25*106/1000</f>
        <v/>
      </c>
      <c r="H25" s="38">
        <f>C25*260/1000</f>
        <v/>
      </c>
      <c r="I25" s="38">
        <f>D25*516/1000</f>
        <v/>
      </c>
      <c r="J25" s="38">
        <f>E25*1031/1000</f>
        <v/>
      </c>
      <c r="K25" s="38">
        <f>SUM(G25:J25)</f>
        <v/>
      </c>
    </row>
    <row r="26">
      <c r="A26" s="4" t="n">
        <v>43831</v>
      </c>
      <c r="B26" s="37" t="n">
        <v>2540841</v>
      </c>
      <c r="C26" s="37" t="n">
        <v>470820</v>
      </c>
      <c r="D26" s="37" t="n">
        <v>2105207</v>
      </c>
      <c r="E26" s="37" t="n">
        <v>899164</v>
      </c>
      <c r="F26" s="37">
        <f>SUM(B26:E26)</f>
        <v/>
      </c>
      <c r="G26" s="38">
        <f>B26*106/1000</f>
        <v/>
      </c>
      <c r="H26" s="38">
        <f>C26*260/1000</f>
        <v/>
      </c>
      <c r="I26" s="38">
        <f>D26*516/1000</f>
        <v/>
      </c>
      <c r="J26" s="38">
        <f>E26*1031/1000</f>
        <v/>
      </c>
      <c r="K26" s="38">
        <f>SUM(G26:J26)</f>
        <v/>
      </c>
    </row>
    <row r="27">
      <c r="A27" s="4" t="n">
        <v>43862</v>
      </c>
      <c r="B27" s="37" t="n">
        <v>2215571</v>
      </c>
      <c r="C27" s="37" t="n">
        <v>951726</v>
      </c>
      <c r="D27" s="37" t="n">
        <v>1362315</v>
      </c>
      <c r="E27" s="37" t="n">
        <v>789272</v>
      </c>
      <c r="F27" s="37">
        <f>SUM(B27:E27)</f>
        <v/>
      </c>
      <c r="G27" s="38">
        <f>B27*106/1000</f>
        <v/>
      </c>
      <c r="H27" s="38">
        <f>C27*260/1000</f>
        <v/>
      </c>
      <c r="I27" s="38">
        <f>D27*516/1000</f>
        <v/>
      </c>
      <c r="J27" s="38">
        <f>E27*1031/1000</f>
        <v/>
      </c>
      <c r="K27" s="38">
        <f>SUM(G27:J27)</f>
        <v/>
      </c>
    </row>
    <row r="28">
      <c r="A28" s="4" t="n">
        <v>43891</v>
      </c>
      <c r="B28" s="37" t="n">
        <v>2013575</v>
      </c>
      <c r="C28" s="37" t="n">
        <v>864666</v>
      </c>
      <c r="D28" s="37" t="n">
        <v>1188068</v>
      </c>
      <c r="E28" s="37" t="n">
        <v>155139</v>
      </c>
      <c r="F28" s="37">
        <f>SUM(B28:E28)</f>
        <v/>
      </c>
      <c r="G28" s="38">
        <f>B28*106/1000</f>
        <v/>
      </c>
      <c r="H28" s="38">
        <f>C28*260/1000</f>
        <v/>
      </c>
      <c r="I28" s="38">
        <f>D28*516/1000</f>
        <v/>
      </c>
      <c r="J28" s="38">
        <f>E28*1031/1000</f>
        <v/>
      </c>
      <c r="K28" s="38">
        <f>SUM(G28:J28)</f>
        <v/>
      </c>
    </row>
    <row r="29">
      <c r="A29" s="4" t="n">
        <v>43922</v>
      </c>
      <c r="B29" s="37" t="n">
        <v>2629146</v>
      </c>
      <c r="C29" s="37" t="n">
        <v>946119</v>
      </c>
      <c r="D29" s="37" t="n">
        <v>1814851</v>
      </c>
      <c r="E29" s="37" t="n">
        <v>861938</v>
      </c>
      <c r="F29" s="37">
        <f>SUM(B29:E29)</f>
        <v/>
      </c>
      <c r="G29" s="38">
        <f>B29*106/1000</f>
        <v/>
      </c>
      <c r="H29" s="38">
        <f>C29*260/1000</f>
        <v/>
      </c>
      <c r="I29" s="38">
        <f>D29*516/1000</f>
        <v/>
      </c>
      <c r="J29" s="38">
        <f>E29*1031/1000</f>
        <v/>
      </c>
      <c r="K29" s="38">
        <f>SUM(G29:J29)</f>
        <v/>
      </c>
    </row>
    <row r="30">
      <c r="A30" s="4" t="n">
        <v>43952</v>
      </c>
      <c r="B30" s="37" t="n">
        <v>2215665</v>
      </c>
      <c r="C30" s="37" t="n"/>
      <c r="D30" s="37" t="n">
        <v>2494496</v>
      </c>
      <c r="E30" s="37" t="n">
        <v>899930</v>
      </c>
      <c r="F30" s="37">
        <f>SUM(B30:E30)</f>
        <v/>
      </c>
      <c r="G30" s="38">
        <f>B30*106/1000</f>
        <v/>
      </c>
      <c r="H30" s="38">
        <f>C30*260/1000</f>
        <v/>
      </c>
      <c r="I30" s="38">
        <f>D30*516/1000</f>
        <v/>
      </c>
      <c r="J30" s="38">
        <f>E30*1031/1000</f>
        <v/>
      </c>
      <c r="K30" s="38">
        <f>SUM(G30:J30)</f>
        <v/>
      </c>
    </row>
    <row r="31">
      <c r="A31" s="4" t="n">
        <v>43983</v>
      </c>
      <c r="B31" s="37" t="n">
        <v>2502077</v>
      </c>
      <c r="C31" s="37" t="n"/>
      <c r="D31" s="37" t="n">
        <v>2531019</v>
      </c>
      <c r="E31" s="37" t="n">
        <v>920778</v>
      </c>
      <c r="F31" s="37">
        <f>SUM(B31:E31)</f>
        <v/>
      </c>
      <c r="G31" s="38">
        <f>B31*106/1000</f>
        <v/>
      </c>
      <c r="H31" s="38">
        <f>C31*260/1000</f>
        <v/>
      </c>
      <c r="I31" s="38">
        <f>D31*516/1000</f>
        <v/>
      </c>
      <c r="J31" s="38">
        <f>E31*1031/1000</f>
        <v/>
      </c>
      <c r="K31" s="38">
        <f>SUM(G31:J31)</f>
        <v/>
      </c>
    </row>
    <row r="32">
      <c r="A32" s="4" t="n">
        <v>44013</v>
      </c>
      <c r="B32" s="37" t="n">
        <v>2293666</v>
      </c>
      <c r="C32" s="37" t="n">
        <v>704820</v>
      </c>
      <c r="D32" s="37" t="n">
        <v>1121704</v>
      </c>
      <c r="E32" s="37" t="n">
        <v>958054</v>
      </c>
      <c r="F32" s="37">
        <f>SUM(B32:E32)</f>
        <v/>
      </c>
      <c r="G32" s="38">
        <f>B32*106/1000</f>
        <v/>
      </c>
      <c r="H32" s="38">
        <f>C32*260/1000</f>
        <v/>
      </c>
      <c r="I32" s="38">
        <f>D32*516/1000</f>
        <v/>
      </c>
      <c r="J32" s="38">
        <f>E32*1031/1000</f>
        <v/>
      </c>
      <c r="K32" s="38">
        <f>SUM(G32:J32)</f>
        <v/>
      </c>
    </row>
    <row r="33">
      <c r="A33" s="4" t="n">
        <v>44044</v>
      </c>
      <c r="B33" s="37" t="n">
        <v>696379</v>
      </c>
      <c r="C33" s="37" t="n">
        <v>334230</v>
      </c>
      <c r="D33" s="37" t="n">
        <v>560706</v>
      </c>
      <c r="E33" s="37" t="n">
        <v>236522</v>
      </c>
      <c r="F33" s="37">
        <f>SUM(B33:E33)</f>
        <v/>
      </c>
      <c r="G33" s="38">
        <f>B33*106/1000</f>
        <v/>
      </c>
      <c r="H33" s="38">
        <f>C33*260/1000</f>
        <v/>
      </c>
      <c r="I33" s="38">
        <f>D33*516/1000</f>
        <v/>
      </c>
      <c r="J33" s="38">
        <f>E33*1031/1000</f>
        <v/>
      </c>
      <c r="K33" s="38">
        <f>SUM(G33:J33)</f>
        <v/>
      </c>
    </row>
    <row r="34">
      <c r="A34" s="4" t="n">
        <v>44075</v>
      </c>
      <c r="B34" s="37" t="n">
        <v>2127431</v>
      </c>
      <c r="C34" s="37" t="n"/>
      <c r="D34" s="37" t="n">
        <v>421676</v>
      </c>
      <c r="E34" s="37" t="n"/>
      <c r="F34" s="37">
        <f>SUM(B34:E34)</f>
        <v/>
      </c>
      <c r="G34" s="38">
        <f>B34*106/1000</f>
        <v/>
      </c>
      <c r="H34" s="38">
        <f>C34*260/1000</f>
        <v/>
      </c>
      <c r="I34" s="38">
        <f>D34*516/1000</f>
        <v/>
      </c>
      <c r="J34" s="38">
        <f>E34*1031/1000</f>
        <v/>
      </c>
      <c r="K34" s="38">
        <f>SUM(G34:J34)</f>
        <v/>
      </c>
    </row>
    <row r="35">
      <c r="A35" s="4" t="n">
        <v>44105</v>
      </c>
      <c r="B35" s="37" t="n">
        <v>2430159</v>
      </c>
      <c r="C35" s="37" t="n">
        <v>907122</v>
      </c>
      <c r="D35" s="37" t="n">
        <v>1792739</v>
      </c>
      <c r="E35" s="37" t="n">
        <v>728984</v>
      </c>
      <c r="F35" s="37">
        <f>SUM(B35:E35)</f>
        <v/>
      </c>
      <c r="G35" s="38">
        <f>B35*106/1000</f>
        <v/>
      </c>
      <c r="H35" s="38">
        <f>C35*260/1000</f>
        <v/>
      </c>
      <c r="I35" s="38">
        <f>D35*516/1000</f>
        <v/>
      </c>
      <c r="J35" s="38">
        <f>E35*1031/1000</f>
        <v/>
      </c>
      <c r="K35" s="38">
        <f>SUM(G35:J35)</f>
        <v/>
      </c>
    </row>
    <row r="36">
      <c r="A36" s="4" t="n">
        <v>44136</v>
      </c>
      <c r="B36" s="37" t="n">
        <v>1762823</v>
      </c>
      <c r="C36" s="37" t="n">
        <v>778380</v>
      </c>
      <c r="D36" s="37" t="n">
        <v>1711208</v>
      </c>
      <c r="E36" s="37" t="n">
        <v>689492</v>
      </c>
      <c r="F36" s="37">
        <f>SUM(B36:E36)</f>
        <v/>
      </c>
      <c r="G36" s="38">
        <f>B36*106/1000</f>
        <v/>
      </c>
      <c r="H36" s="38">
        <f>C36*260/1000</f>
        <v/>
      </c>
      <c r="I36" s="38">
        <f>D36*516/1000</f>
        <v/>
      </c>
      <c r="J36" s="38">
        <f>E36*1031/1000</f>
        <v/>
      </c>
      <c r="K36" s="38">
        <f>SUM(G36:J36)</f>
        <v/>
      </c>
    </row>
    <row r="37">
      <c r="A37" s="4" t="n">
        <v>44166</v>
      </c>
      <c r="B37" s="37" t="n">
        <v>1920753</v>
      </c>
      <c r="C37" s="37" t="n">
        <v>131946</v>
      </c>
      <c r="D37" s="37" t="n">
        <v>1759209</v>
      </c>
      <c r="E37" s="37" t="n">
        <v>437350</v>
      </c>
      <c r="F37" s="37">
        <f>SUM(B37:E37)</f>
        <v/>
      </c>
      <c r="G37" s="38">
        <f>B37*106/1000</f>
        <v/>
      </c>
      <c r="H37" s="38">
        <f>C37*260/1000</f>
        <v/>
      </c>
      <c r="I37" s="38">
        <f>D37*516/1000</f>
        <v/>
      </c>
      <c r="J37" s="38">
        <f>E37*1031/1000</f>
        <v/>
      </c>
      <c r="K37" s="38">
        <f>SUM(G37:J37)</f>
        <v/>
      </c>
    </row>
    <row r="38">
      <c r="A38" s="4" t="n">
        <v>44197</v>
      </c>
      <c r="B38" s="37" t="n">
        <v>2431728</v>
      </c>
      <c r="C38" s="37" t="n">
        <v>1035030</v>
      </c>
      <c r="D38" s="37" t="n">
        <v>1716473</v>
      </c>
      <c r="E38" s="37" t="n">
        <v>718050</v>
      </c>
      <c r="F38" s="37">
        <f>SUM(B38:E38)</f>
        <v/>
      </c>
      <c r="G38" s="38">
        <f>B38*106/1000</f>
        <v/>
      </c>
      <c r="H38" s="38">
        <f>C38*260/1000</f>
        <v/>
      </c>
      <c r="I38" s="38">
        <f>D38*516/1000</f>
        <v/>
      </c>
      <c r="J38" s="38">
        <f>E38*1031/1000</f>
        <v/>
      </c>
      <c r="K38" s="38">
        <f>SUM(G38:J38)</f>
        <v/>
      </c>
    </row>
    <row r="39">
      <c r="A39" s="4" t="n">
        <v>44228</v>
      </c>
      <c r="B39" s="37" t="n">
        <v>2154937</v>
      </c>
      <c r="C39" s="37" t="n">
        <v>935748</v>
      </c>
      <c r="D39" s="37" t="n">
        <v>1582246</v>
      </c>
      <c r="E39" s="37" t="n">
        <v>781966</v>
      </c>
      <c r="F39" s="37">
        <f>SUM(B39:E39)</f>
        <v/>
      </c>
      <c r="G39" s="38">
        <f>B39*106/1000</f>
        <v/>
      </c>
      <c r="H39" s="38">
        <f>C39*260/1000</f>
        <v/>
      </c>
      <c r="I39" s="38">
        <f>D39*516/1000</f>
        <v/>
      </c>
      <c r="J39" s="38">
        <f>E39*1031/1000</f>
        <v/>
      </c>
      <c r="K39" s="38">
        <f>SUM(G39:J39)</f>
        <v/>
      </c>
    </row>
    <row r="40">
      <c r="A40" s="4" t="n">
        <v>44256</v>
      </c>
      <c r="B40" s="37" t="n">
        <v>2522110</v>
      </c>
      <c r="C40" s="37" t="n">
        <v>1073607</v>
      </c>
      <c r="D40" s="37" t="n">
        <v>1412270</v>
      </c>
      <c r="E40" s="37" t="n">
        <v>841578</v>
      </c>
      <c r="F40" s="37">
        <f>SUM(B40:E40)</f>
        <v/>
      </c>
      <c r="G40" s="38">
        <f>B40*106/1000</f>
        <v/>
      </c>
      <c r="H40" s="38">
        <f>C40*260/1000</f>
        <v/>
      </c>
      <c r="I40" s="38">
        <f>D40*516/1000</f>
        <v/>
      </c>
      <c r="J40" s="38">
        <f>E40*1031/1000</f>
        <v/>
      </c>
      <c r="K40" s="38">
        <f>SUM(G40:J40)</f>
        <v/>
      </c>
    </row>
    <row r="41">
      <c r="A41" s="4" t="n">
        <v>44287</v>
      </c>
      <c r="B41" s="37" t="n">
        <v>2317116</v>
      </c>
      <c r="C41" s="37" t="n">
        <v>1018338</v>
      </c>
      <c r="D41" s="37" t="n">
        <v>1294538</v>
      </c>
      <c r="E41" s="37" t="n">
        <v>32528</v>
      </c>
      <c r="F41" s="37">
        <f>SUM(B41:E41)</f>
        <v/>
      </c>
      <c r="G41" s="38">
        <f>B41*106/1000</f>
        <v/>
      </c>
      <c r="H41" s="38">
        <f>C41*260/1000</f>
        <v/>
      </c>
      <c r="I41" s="38">
        <f>D41*516/1000</f>
        <v/>
      </c>
      <c r="J41" s="38">
        <f>E41*1031/1000</f>
        <v/>
      </c>
      <c r="K41" s="38">
        <f>SUM(G41:J41)</f>
        <v/>
      </c>
    </row>
    <row r="42">
      <c r="A42" s="4" t="n">
        <v>44317</v>
      </c>
      <c r="B42" s="37" t="n">
        <v>2565203</v>
      </c>
      <c r="C42" s="37" t="n">
        <v>101388</v>
      </c>
      <c r="D42" s="37" t="n">
        <v>2579991</v>
      </c>
      <c r="E42" s="37" t="n">
        <v>670058</v>
      </c>
      <c r="F42" s="37">
        <f>SUM(B42:E42)</f>
        <v/>
      </c>
      <c r="G42" s="38">
        <f>B42*106/1000</f>
        <v/>
      </c>
      <c r="H42" s="38">
        <f>C42*260/1000</f>
        <v/>
      </c>
      <c r="I42" s="38">
        <f>D42*516/1000</f>
        <v/>
      </c>
      <c r="J42" s="38">
        <f>E42*1031/1000</f>
        <v/>
      </c>
      <c r="K42" s="38">
        <f>SUM(G42:J42)</f>
        <v/>
      </c>
    </row>
    <row r="43">
      <c r="A43" s="4" t="n">
        <v>44348</v>
      </c>
      <c r="B43" s="37" t="n">
        <v>624738</v>
      </c>
      <c r="C43" s="37" t="n"/>
      <c r="D43" s="37" t="n">
        <v>578727</v>
      </c>
      <c r="E43" s="37" t="n">
        <v>205868</v>
      </c>
      <c r="F43" s="37">
        <f>SUM(B43:E43)</f>
        <v/>
      </c>
      <c r="G43" s="38">
        <f>B43*106/1000</f>
        <v/>
      </c>
      <c r="H43" s="38">
        <f>C43*260/1000</f>
        <v/>
      </c>
      <c r="I43" s="38">
        <f>D43*516/1000</f>
        <v/>
      </c>
      <c r="J43" s="38">
        <f>E43*1031/1000</f>
        <v/>
      </c>
      <c r="K43" s="38">
        <f>SUM(G43:J43)</f>
        <v/>
      </c>
    </row>
    <row r="44">
      <c r="A44" s="4" t="n">
        <v>44378</v>
      </c>
      <c r="B44" s="37" t="n">
        <v>2636479</v>
      </c>
      <c r="C44" s="37" t="n">
        <v>988950</v>
      </c>
      <c r="D44" s="37" t="n">
        <v>1856225</v>
      </c>
      <c r="E44" s="37" t="n">
        <v>163924</v>
      </c>
      <c r="F44" s="37">
        <f>SUM(B44:E44)</f>
        <v/>
      </c>
      <c r="G44" s="38">
        <f>B44*106/1000</f>
        <v/>
      </c>
      <c r="H44" s="38">
        <f>C44*260/1000</f>
        <v/>
      </c>
      <c r="I44" s="38">
        <f>D44*516/1000</f>
        <v/>
      </c>
      <c r="J44" s="38">
        <f>E44*1031/1000</f>
        <v/>
      </c>
      <c r="K44" s="38">
        <f>SUM(G44:J44)</f>
        <v/>
      </c>
    </row>
    <row r="45">
      <c r="A45" s="4" t="n">
        <v>44409</v>
      </c>
      <c r="B45" s="37" t="n">
        <v>2441873</v>
      </c>
      <c r="C45" s="37" t="n">
        <v>1094223</v>
      </c>
      <c r="D45" s="37" t="n">
        <v>2184878</v>
      </c>
      <c r="E45" s="37" t="n">
        <v>163276</v>
      </c>
      <c r="F45" s="37">
        <f>SUM(B45:E45)</f>
        <v/>
      </c>
      <c r="G45" s="38">
        <f>B45*106/1000</f>
        <v/>
      </c>
      <c r="H45" s="38">
        <f>C45*260/1000</f>
        <v/>
      </c>
      <c r="I45" s="38">
        <f>D45*516/1000</f>
        <v/>
      </c>
      <c r="J45" s="38">
        <f>E45*1031/1000</f>
        <v/>
      </c>
      <c r="K45" s="38">
        <f>SUM(G45:J45)</f>
        <v/>
      </c>
    </row>
    <row r="46">
      <c r="A46" s="4" t="n">
        <v>44440</v>
      </c>
      <c r="B46" s="37" t="n">
        <v>2394232</v>
      </c>
      <c r="C46" s="37" t="n">
        <v>1162839</v>
      </c>
      <c r="D46" s="37" t="n">
        <v>1712135</v>
      </c>
      <c r="E46" s="37" t="n">
        <v>546080</v>
      </c>
      <c r="F46" s="37">
        <f>SUM(B46:E46)</f>
        <v/>
      </c>
      <c r="G46" s="38">
        <f>B46*106/1000</f>
        <v/>
      </c>
      <c r="H46" s="38">
        <f>C46*260/1000</f>
        <v/>
      </c>
      <c r="I46" s="38">
        <f>D46*516/1000</f>
        <v/>
      </c>
      <c r="J46" s="38">
        <f>E46*1031/1000</f>
        <v/>
      </c>
      <c r="K46" s="38">
        <f>SUM(G46:J46)</f>
        <v/>
      </c>
    </row>
    <row r="47">
      <c r="A47" s="4" t="n">
        <v>44470</v>
      </c>
      <c r="B47" s="37" t="n">
        <v>2514859</v>
      </c>
      <c r="C47" s="37" t="n">
        <v>1047687</v>
      </c>
      <c r="D47" s="37" t="n">
        <v>1610791</v>
      </c>
      <c r="E47" s="37" t="n">
        <v>726994</v>
      </c>
      <c r="F47" s="37">
        <f>SUM(B47:E47)</f>
        <v/>
      </c>
      <c r="G47" s="38">
        <f>B47*106/1000</f>
        <v/>
      </c>
      <c r="H47" s="38">
        <f>C47*260/1000</f>
        <v/>
      </c>
      <c r="I47" s="38">
        <f>D47*516/1000</f>
        <v/>
      </c>
      <c r="J47" s="38">
        <f>E47*1031/1000</f>
        <v/>
      </c>
      <c r="K47" s="38">
        <f>SUM(G47:J47)</f>
        <v/>
      </c>
    </row>
    <row r="48">
      <c r="A48" s="4" t="n">
        <v>44501</v>
      </c>
      <c r="B48" s="37" t="n">
        <v>2434134</v>
      </c>
      <c r="C48" s="37" t="n">
        <v>1099311</v>
      </c>
      <c r="D48" s="37" t="n">
        <v>1659391</v>
      </c>
      <c r="E48" s="37" t="n">
        <v>795310</v>
      </c>
      <c r="F48" s="37">
        <f>SUM(B48:E48)</f>
        <v/>
      </c>
      <c r="G48" s="38">
        <f>B48*106/1000</f>
        <v/>
      </c>
      <c r="H48" s="38">
        <f>C48*260/1000</f>
        <v/>
      </c>
      <c r="I48" s="38">
        <f>D48*516/1000</f>
        <v/>
      </c>
      <c r="J48" s="38">
        <f>E48*1031/1000</f>
        <v/>
      </c>
      <c r="K48" s="38">
        <f>SUM(G48:J48)</f>
        <v/>
      </c>
    </row>
    <row r="49">
      <c r="A49" s="4" t="n">
        <v>44531</v>
      </c>
      <c r="B49" s="37" t="n">
        <v>2199417</v>
      </c>
      <c r="C49" s="37" t="n">
        <v>208062</v>
      </c>
      <c r="D49" s="37" t="n">
        <v>1807436</v>
      </c>
      <c r="E49" s="37" t="n">
        <v>833532</v>
      </c>
      <c r="F49" s="37">
        <f>SUM(B49:E49)</f>
        <v/>
      </c>
      <c r="G49" s="38">
        <f>B49*106/1000</f>
        <v/>
      </c>
      <c r="H49" s="38">
        <f>C49*260/1000</f>
        <v/>
      </c>
      <c r="I49" s="38">
        <f>D49*516/1000</f>
        <v/>
      </c>
      <c r="J49" s="38">
        <f>E49*1031/1000</f>
        <v/>
      </c>
      <c r="K49" s="38">
        <f>SUM(G49:J49)</f>
        <v/>
      </c>
    </row>
    <row r="50">
      <c r="A50" s="4" t="n">
        <v>44562</v>
      </c>
      <c r="B50" s="6" t="n">
        <v>1905386</v>
      </c>
      <c r="C50" s="2" t="n"/>
      <c r="D50" s="6" t="n">
        <v>2016816</v>
      </c>
      <c r="E50" s="6" t="n">
        <v>633480</v>
      </c>
      <c r="F50" s="37">
        <f>SUM(B50:E50)</f>
        <v/>
      </c>
      <c r="G50" s="38">
        <f>B50*106/1000</f>
        <v/>
      </c>
      <c r="H50" s="38">
        <f>C50*260/1000</f>
        <v/>
      </c>
      <c r="I50" s="38">
        <f>D50*516/1000</f>
        <v/>
      </c>
      <c r="J50" s="38">
        <f>E50*1031/1000</f>
        <v/>
      </c>
      <c r="K50" s="38">
        <f>SUM(G50:J50)</f>
        <v/>
      </c>
    </row>
    <row r="51">
      <c r="A51" s="4" t="n">
        <v>44593</v>
      </c>
      <c r="B51" s="6" t="n">
        <v>1879864</v>
      </c>
      <c r="C51" s="2" t="n"/>
      <c r="D51" s="6" t="n">
        <v>2062504</v>
      </c>
      <c r="E51" s="6" t="n">
        <v>708200</v>
      </c>
      <c r="F51" s="37">
        <f>SUM(B51:E51)</f>
        <v/>
      </c>
      <c r="G51" s="38">
        <f>B51*106/1000</f>
        <v/>
      </c>
      <c r="H51" s="38">
        <f>C51*260/1000</f>
        <v/>
      </c>
      <c r="I51" s="38">
        <f>D51*516/1000</f>
        <v/>
      </c>
      <c r="J51" s="38">
        <f>E51*1031/1000</f>
        <v/>
      </c>
      <c r="K51" s="38">
        <f>SUM(G51:J51)</f>
        <v/>
      </c>
    </row>
    <row r="52">
      <c r="A52" s="4" t="n">
        <v>44621</v>
      </c>
      <c r="B52" s="6" t="n">
        <v>2406849</v>
      </c>
      <c r="C52" s="6" t="n">
        <v>802230</v>
      </c>
      <c r="D52" s="6" t="n">
        <v>1854848</v>
      </c>
      <c r="E52" s="6" t="n">
        <v>694088</v>
      </c>
      <c r="F52" s="37">
        <f>SUM(B52:E52)</f>
        <v/>
      </c>
      <c r="G52" s="38">
        <f>B52*106/1000</f>
        <v/>
      </c>
      <c r="H52" s="38">
        <f>C52*260/1000</f>
        <v/>
      </c>
      <c r="I52" s="38">
        <f>D52*516/1000</f>
        <v/>
      </c>
      <c r="J52" s="38">
        <f>E52*1031/1000</f>
        <v/>
      </c>
      <c r="K52" s="38">
        <f>SUM(G52:J52)</f>
        <v/>
      </c>
    </row>
    <row r="53">
      <c r="A53" s="4" t="n">
        <v>44652</v>
      </c>
      <c r="B53" s="6" t="n">
        <v>2225236</v>
      </c>
      <c r="C53" s="6" t="n">
        <v>1031586</v>
      </c>
      <c r="D53" s="6" t="n">
        <v>1464412</v>
      </c>
      <c r="E53" s="6" t="n">
        <v>761024</v>
      </c>
      <c r="F53" s="37">
        <f>SUM(B53:E53)</f>
        <v/>
      </c>
      <c r="G53" s="38">
        <f>B53*106/1000</f>
        <v/>
      </c>
      <c r="H53" s="38">
        <f>C53*260/1000</f>
        <v/>
      </c>
      <c r="I53" s="38">
        <f>D53*516/1000</f>
        <v/>
      </c>
      <c r="J53" s="38">
        <f>E53*1031/1000</f>
        <v/>
      </c>
      <c r="K53" s="38">
        <f>SUM(G53:J53)</f>
        <v/>
      </c>
    </row>
    <row r="54">
      <c r="A54" s="4" t="n">
        <v>44682</v>
      </c>
      <c r="B54" s="6" t="n">
        <v>2303534</v>
      </c>
      <c r="C54" s="6" t="n">
        <v>1122678</v>
      </c>
      <c r="D54" s="6" t="n">
        <v>1782335</v>
      </c>
      <c r="E54" s="6" t="n">
        <v>915178</v>
      </c>
      <c r="F54" s="37">
        <f>SUM(B54:E54)</f>
        <v/>
      </c>
      <c r="G54" s="38">
        <f>B54*106/1000</f>
        <v/>
      </c>
      <c r="H54" s="38">
        <f>C54*260/1000</f>
        <v/>
      </c>
      <c r="I54" s="38">
        <f>D54*516/1000</f>
        <v/>
      </c>
      <c r="J54" s="38">
        <f>E54*1031/1000</f>
        <v/>
      </c>
      <c r="K54" s="38">
        <f>SUM(G54:J54)</f>
        <v/>
      </c>
    </row>
    <row r="55">
      <c r="A55" s="4" t="n">
        <v>44713</v>
      </c>
      <c r="B55" s="6" t="n">
        <v>2453851</v>
      </c>
      <c r="C55" s="6" t="n">
        <v>1191894</v>
      </c>
      <c r="D55" s="6" t="n">
        <v>1663820</v>
      </c>
      <c r="E55" s="6" t="n">
        <v>926834</v>
      </c>
      <c r="F55" s="37">
        <f>SUM(B55:E55)</f>
        <v/>
      </c>
      <c r="G55" s="38">
        <f>B55*106/1000</f>
        <v/>
      </c>
      <c r="H55" s="38">
        <f>C55*260/1000</f>
        <v/>
      </c>
      <c r="I55" s="38">
        <f>D55*516/1000</f>
        <v/>
      </c>
      <c r="J55" s="38">
        <f>E55*1031/1000</f>
        <v/>
      </c>
      <c r="K55" s="38">
        <f>SUM(G55:J55)</f>
        <v/>
      </c>
    </row>
    <row r="56">
      <c r="A56" s="4" t="n">
        <v>44743</v>
      </c>
      <c r="B56" s="6" t="n">
        <v>2507480</v>
      </c>
      <c r="C56" s="6" t="n">
        <v>1271337</v>
      </c>
      <c r="D56" s="6" t="n">
        <v>1734300</v>
      </c>
      <c r="E56" s="6" t="n">
        <v>871382</v>
      </c>
      <c r="F56" s="37">
        <f>SUM(B56:E56)</f>
        <v/>
      </c>
      <c r="G56" s="38">
        <f>B56*106/1000</f>
        <v/>
      </c>
      <c r="H56" s="38">
        <f>C56*260/1000</f>
        <v/>
      </c>
      <c r="I56" s="38">
        <f>D56*516/1000</f>
        <v/>
      </c>
      <c r="J56" s="38">
        <f>E56*1031/1000</f>
        <v/>
      </c>
      <c r="K56" s="38">
        <f>SUM(G56:J56)</f>
        <v/>
      </c>
    </row>
    <row r="57">
      <c r="A57" s="4" t="n">
        <v>44774</v>
      </c>
      <c r="B57" s="6" t="n">
        <v>2482128</v>
      </c>
      <c r="C57" s="6" t="n">
        <v>1171494</v>
      </c>
      <c r="D57" s="6" t="n">
        <v>1775016</v>
      </c>
      <c r="E57" s="6" t="n">
        <v>895366</v>
      </c>
      <c r="F57" s="37">
        <f>SUM(B57:E57)</f>
        <v/>
      </c>
      <c r="G57" s="38">
        <f>B57*106/1000</f>
        <v/>
      </c>
      <c r="H57" s="38">
        <f>C57*260/1000</f>
        <v/>
      </c>
      <c r="I57" s="38">
        <f>D57*516/1000</f>
        <v/>
      </c>
      <c r="J57" s="38">
        <f>E57*1031/1000</f>
        <v/>
      </c>
      <c r="K57" s="38">
        <f>SUM(G57:J57)</f>
        <v/>
      </c>
    </row>
    <row r="58">
      <c r="A58" s="4" t="n">
        <v>44805</v>
      </c>
      <c r="B58" s="6" t="n">
        <v>2393639</v>
      </c>
      <c r="C58" s="6" t="n">
        <v>1274196</v>
      </c>
      <c r="D58" s="6" t="n">
        <v>1632291</v>
      </c>
      <c r="E58" s="6" t="n">
        <v>871478</v>
      </c>
      <c r="F58" s="37">
        <f>SUM(B58:E58)</f>
        <v/>
      </c>
      <c r="G58" s="38">
        <f>B58*106/1000</f>
        <v/>
      </c>
      <c r="H58" s="38">
        <f>C58*260/1000</f>
        <v/>
      </c>
      <c r="I58" s="38">
        <f>D58*516/1000</f>
        <v/>
      </c>
      <c r="J58" s="38">
        <f>E58*1031/1000</f>
        <v/>
      </c>
      <c r="K58" s="38">
        <f>SUM(G58:J58)</f>
        <v/>
      </c>
    </row>
    <row r="59">
      <c r="A59" s="4" t="n">
        <v>44835</v>
      </c>
      <c r="B59" s="6" t="n">
        <v>2542284</v>
      </c>
      <c r="C59" s="6" t="n">
        <v>1042092</v>
      </c>
      <c r="D59" s="6" t="n">
        <v>1823375</v>
      </c>
      <c r="E59" s="6" t="n">
        <v>790126</v>
      </c>
      <c r="F59" s="37">
        <f>SUM(B59:E59)</f>
        <v/>
      </c>
      <c r="G59" s="38">
        <f>C58*106/1000</f>
        <v/>
      </c>
      <c r="H59" s="38">
        <f>C59*260/1000</f>
        <v/>
      </c>
      <c r="I59" s="38">
        <f>D59*516/1000</f>
        <v/>
      </c>
      <c r="J59" s="38">
        <f>E59*1031/1000</f>
        <v/>
      </c>
      <c r="K59" s="38">
        <f>SUM(G59:J59)</f>
        <v/>
      </c>
    </row>
    <row r="60">
      <c r="A60" s="4" t="n">
        <v>44866</v>
      </c>
      <c r="B60" s="6" t="n">
        <v>2408422</v>
      </c>
      <c r="C60" s="6" t="n"/>
      <c r="D60" s="6" t="n">
        <v>2694711</v>
      </c>
      <c r="E60" s="6" t="n">
        <v>860708</v>
      </c>
      <c r="F60" s="37">
        <f>SUM(B60:E60)</f>
        <v/>
      </c>
      <c r="G60" s="38">
        <f>D58*106/1000</f>
        <v/>
      </c>
      <c r="H60" s="38">
        <f>C60*260/1000</f>
        <v/>
      </c>
      <c r="I60" s="38">
        <f>D60*516/1000</f>
        <v/>
      </c>
      <c r="J60" s="38">
        <f>E60*1031/1000</f>
        <v/>
      </c>
      <c r="K60" s="38">
        <f>SUM(G60:J60)</f>
        <v/>
      </c>
    </row>
    <row r="61">
      <c r="A61" s="4" t="n">
        <v>44896</v>
      </c>
      <c r="B61" s="6" t="n">
        <v>2605523</v>
      </c>
      <c r="C61" s="6" t="n"/>
      <c r="D61" s="6" t="n">
        <v>2574482</v>
      </c>
      <c r="E61" s="6" t="n">
        <v>752468</v>
      </c>
      <c r="F61" s="37">
        <f>SUM(B61:E61)</f>
        <v/>
      </c>
      <c r="G61" s="38">
        <f>E58*106/1000</f>
        <v/>
      </c>
      <c r="H61" s="38">
        <f>C61*260/1000</f>
        <v/>
      </c>
      <c r="I61" s="38">
        <f>D61*516/1000</f>
        <v/>
      </c>
      <c r="J61" s="38">
        <f>E61*1031/1000</f>
        <v/>
      </c>
      <c r="K61" s="38">
        <f>SUM(G61:J61)</f>
        <v/>
      </c>
    </row>
    <row r="62">
      <c r="A62" s="4" t="n">
        <v>44927</v>
      </c>
      <c r="B62" s="6" t="n">
        <v>1339117</v>
      </c>
      <c r="C62" s="6" t="n">
        <v>525732</v>
      </c>
      <c r="D62" s="6" t="n">
        <v>936226</v>
      </c>
      <c r="E62" s="6" t="n">
        <v>475542</v>
      </c>
      <c r="F62" s="37">
        <f>SUM(B62:E62)</f>
        <v/>
      </c>
      <c r="G62" s="38">
        <f>E62*106/1000</f>
        <v/>
      </c>
      <c r="H62" s="38">
        <f>C62*260/1000</f>
        <v/>
      </c>
      <c r="I62" s="38">
        <f>D62*516/1000</f>
        <v/>
      </c>
      <c r="J62" s="38">
        <f>E62*1031/1000</f>
        <v/>
      </c>
      <c r="K62" s="38">
        <f>SUM(G62:J62)</f>
        <v/>
      </c>
    </row>
    <row r="63">
      <c r="A63" s="4" t="n">
        <v>44958</v>
      </c>
      <c r="B63" s="6" t="n">
        <v>1406368</v>
      </c>
      <c r="C63" s="6" t="n"/>
      <c r="D63" s="6" t="n">
        <v>78292</v>
      </c>
      <c r="E63" s="6" t="n">
        <v>600644</v>
      </c>
      <c r="F63" s="37">
        <f>SUM(B63:E63)</f>
        <v/>
      </c>
      <c r="G63" s="38">
        <f>E63*106/1000</f>
        <v/>
      </c>
      <c r="H63" s="38">
        <f>C63*260/1000</f>
        <v/>
      </c>
      <c r="I63" s="38">
        <f>D63*516/1000</f>
        <v/>
      </c>
      <c r="J63" s="38">
        <f>E63*1031/1000</f>
        <v/>
      </c>
      <c r="K63" s="38">
        <f>SUM(G63:J63)</f>
        <v/>
      </c>
    </row>
    <row r="64">
      <c r="A64" s="4" t="n">
        <v>44986</v>
      </c>
      <c r="B64" s="6" t="n">
        <v>2462217</v>
      </c>
      <c r="C64" s="6" t="n"/>
      <c r="D64" s="6" t="n">
        <v>1774209</v>
      </c>
      <c r="E64" s="6" t="n">
        <v>819327</v>
      </c>
      <c r="F64" s="37">
        <f>SUM(B64:E64)</f>
        <v/>
      </c>
      <c r="G64" s="38">
        <f>E64*106/1000</f>
        <v/>
      </c>
      <c r="H64" s="38">
        <f>C64*260/1000</f>
        <v/>
      </c>
      <c r="I64" s="38">
        <f>D64*516/1000</f>
        <v/>
      </c>
      <c r="J64" s="38">
        <f>E64*1031/1000</f>
        <v/>
      </c>
      <c r="K64" s="38">
        <f>SUM(G64:J64)</f>
        <v/>
      </c>
    </row>
    <row r="65">
      <c r="A65" s="4" t="n">
        <v>45017</v>
      </c>
      <c r="B65" s="6" t="n">
        <v>2442426</v>
      </c>
      <c r="C65" s="6" t="n">
        <v>606760</v>
      </c>
      <c r="D65" s="6" t="n">
        <v>1770983</v>
      </c>
      <c r="E65" s="6" t="n">
        <v>905883</v>
      </c>
      <c r="F65" s="37">
        <f>SUM(B65:E65)</f>
        <v/>
      </c>
      <c r="G65" s="38">
        <f>E65*106/1000</f>
        <v/>
      </c>
      <c r="H65" s="38">
        <f>C65*260/1000</f>
        <v/>
      </c>
      <c r="I65" s="38">
        <f>D65*516/1000</f>
        <v/>
      </c>
      <c r="J65" s="38">
        <f>E65*1031/1000</f>
        <v/>
      </c>
      <c r="K65" s="38">
        <f>SUM(G65:J65)</f>
        <v/>
      </c>
    </row>
    <row r="66">
      <c r="A66" s="4" t="n">
        <v>45047</v>
      </c>
      <c r="B66" s="6" t="n">
        <v>2603626</v>
      </c>
      <c r="C66" s="6" t="n">
        <v>1185422</v>
      </c>
      <c r="D66" s="6" t="n">
        <v>1761273</v>
      </c>
      <c r="E66" s="6" t="n">
        <v>908762</v>
      </c>
      <c r="F66" s="37">
        <f>SUM(B66:E66)</f>
        <v/>
      </c>
      <c r="G66" s="38">
        <f>E66*106/1000</f>
        <v/>
      </c>
      <c r="H66" s="38">
        <f>C66*260/1000</f>
        <v/>
      </c>
      <c r="I66" s="38">
        <f>D66*516/1000</f>
        <v/>
      </c>
      <c r="J66" s="38">
        <f>E66*1031/1000</f>
        <v/>
      </c>
      <c r="K66" s="38">
        <f>SUM(G66:J66)</f>
        <v/>
      </c>
    </row>
    <row r="67">
      <c r="A67" s="4" t="n">
        <v>45078</v>
      </c>
      <c r="B67" s="6" t="n">
        <v>2365681</v>
      </c>
      <c r="C67" s="6" t="n">
        <v>1197524</v>
      </c>
      <c r="D67" s="6" t="n">
        <v>1799909</v>
      </c>
      <c r="E67" s="6" t="n">
        <v>985074</v>
      </c>
      <c r="F67" s="37">
        <f>SUM(B67:E67)</f>
        <v/>
      </c>
      <c r="G67" s="38">
        <f>E67*106/1000</f>
        <v/>
      </c>
      <c r="H67" s="38">
        <f>C67*260/1000</f>
        <v/>
      </c>
      <c r="I67" s="38">
        <f>D67*516/1000</f>
        <v/>
      </c>
      <c r="J67" s="38">
        <f>E67*1031/1000</f>
        <v/>
      </c>
      <c r="K67" s="38">
        <f>SUM(G67:J67)</f>
        <v/>
      </c>
    </row>
    <row r="68">
      <c r="A68" s="4" t="n">
        <v>45108</v>
      </c>
      <c r="B68" s="6" t="n">
        <v>2506741</v>
      </c>
      <c r="C68" s="6" t="n">
        <v>1181479</v>
      </c>
      <c r="D68" s="6" t="n">
        <v>1862726</v>
      </c>
      <c r="E68" s="6" t="n">
        <v>961918</v>
      </c>
      <c r="F68" s="37">
        <f>SUM(B68:E68)</f>
        <v/>
      </c>
      <c r="G68" s="38">
        <f>E68*106/1000</f>
        <v/>
      </c>
      <c r="H68" s="38">
        <f>C68*260/1000</f>
        <v/>
      </c>
      <c r="I68" s="38">
        <f>D68*516/1000</f>
        <v/>
      </c>
      <c r="J68" s="38">
        <f>E68*1031/1000</f>
        <v/>
      </c>
      <c r="K68" s="38">
        <f>SUM(G68:J68)</f>
        <v/>
      </c>
    </row>
    <row r="69">
      <c r="A69" s="4" t="n">
        <v>45139</v>
      </c>
      <c r="B69" s="6" t="n">
        <v>2486457</v>
      </c>
      <c r="C69" s="6" t="n">
        <v>996876</v>
      </c>
      <c r="D69" s="6" t="n">
        <v>1840000</v>
      </c>
      <c r="E69" s="6" t="n">
        <v>956051</v>
      </c>
      <c r="F69" s="37">
        <f>SUM(B69:E69)</f>
        <v/>
      </c>
      <c r="G69" s="38">
        <f>E69*106/1000</f>
        <v/>
      </c>
      <c r="H69" s="38">
        <f>C69*260/1000</f>
        <v/>
      </c>
      <c r="I69" s="38">
        <f>D69*516/1000</f>
        <v/>
      </c>
      <c r="J69" s="38">
        <f>E69*1031/1000</f>
        <v/>
      </c>
      <c r="K69" s="38">
        <f>SUM(G69:J69)</f>
        <v/>
      </c>
    </row>
    <row r="70">
      <c r="A70" s="4" t="n">
        <v>45170</v>
      </c>
      <c r="B70" s="6" t="n">
        <v>2479415</v>
      </c>
      <c r="C70" s="6" t="n">
        <v>1292668</v>
      </c>
      <c r="D70" s="6" t="n">
        <v>1825654</v>
      </c>
      <c r="E70" s="6" t="n">
        <v>877433</v>
      </c>
      <c r="F70" s="37">
        <f>SUM(B70:E70)</f>
        <v/>
      </c>
      <c r="G70" s="38">
        <f>E70*106/1000</f>
        <v/>
      </c>
      <c r="H70" s="38">
        <f>C70*260/1000</f>
        <v/>
      </c>
      <c r="I70" s="38">
        <f>D70*516/1000</f>
        <v/>
      </c>
      <c r="J70" s="38">
        <f>E70*1031/1000</f>
        <v/>
      </c>
      <c r="K70" s="38">
        <f>SUM(G70:J70)</f>
        <v/>
      </c>
    </row>
    <row r="71">
      <c r="A71" s="4" t="n">
        <v>45200</v>
      </c>
      <c r="B71" s="6" t="n">
        <v>2560734</v>
      </c>
      <c r="C71" s="6" t="n">
        <v>775380</v>
      </c>
      <c r="D71" s="6" t="n">
        <v>1744649</v>
      </c>
      <c r="E71" s="6" t="n">
        <v>946119</v>
      </c>
      <c r="F71" s="37">
        <f>SUM(B71:E71)</f>
        <v/>
      </c>
      <c r="G71" s="38">
        <f>E71*106/1000</f>
        <v/>
      </c>
      <c r="H71" s="38">
        <f>C71*260/1000</f>
        <v/>
      </c>
      <c r="I71" s="38">
        <f>D71*516/1000</f>
        <v/>
      </c>
      <c r="J71" s="38">
        <f>E71*1031/1000</f>
        <v/>
      </c>
      <c r="K71" s="38">
        <f>SUM(G71:J71)</f>
        <v/>
      </c>
    </row>
    <row r="72">
      <c r="A72" s="4" t="n">
        <v>45231</v>
      </c>
      <c r="B72" s="6" t="n">
        <v>2433180</v>
      </c>
      <c r="C72" s="6" t="n">
        <v>954256</v>
      </c>
      <c r="D72" s="6" t="n">
        <v>1737298</v>
      </c>
      <c r="E72" s="6" t="n">
        <v>845133</v>
      </c>
      <c r="F72" s="37">
        <f>SUM(B72:E72)</f>
        <v/>
      </c>
      <c r="G72" s="38">
        <f>E72*106/1000</f>
        <v/>
      </c>
      <c r="H72" s="38">
        <f>C72*260/1000</f>
        <v/>
      </c>
      <c r="I72" s="38">
        <f>D72*516/1000</f>
        <v/>
      </c>
      <c r="J72" s="38">
        <f>E72*1031/1000</f>
        <v/>
      </c>
      <c r="K72" s="38">
        <f>SUM(G72:J72)</f>
        <v/>
      </c>
    </row>
    <row r="73">
      <c r="A73" s="4" t="n">
        <v>45261</v>
      </c>
      <c r="B73" s="6" t="n">
        <v>2604291</v>
      </c>
      <c r="C73" s="6" t="n">
        <v>1040466</v>
      </c>
      <c r="D73" s="6" t="n">
        <v>1618538</v>
      </c>
      <c r="E73" s="6" t="n">
        <v>738293</v>
      </c>
      <c r="F73" s="37">
        <f>SUM(B73:E73)</f>
        <v/>
      </c>
      <c r="G73" s="38">
        <f>E73*106/1000</f>
        <v/>
      </c>
      <c r="H73" s="38">
        <f>C73*260/1000</f>
        <v/>
      </c>
      <c r="I73" s="38">
        <f>D73*516/1000</f>
        <v/>
      </c>
      <c r="J73" s="38">
        <f>E73*1031/1000</f>
        <v/>
      </c>
      <c r="K73" s="38">
        <f>SUM(G73:J73)</f>
        <v/>
      </c>
    </row>
    <row r="74">
      <c r="A74" s="4" t="n">
        <v>45292</v>
      </c>
      <c r="B74" s="6" t="n">
        <v>2532348</v>
      </c>
      <c r="C74" s="6" t="n">
        <v>1046317</v>
      </c>
      <c r="D74" s="6" t="n">
        <v>1765870</v>
      </c>
      <c r="E74" s="6" t="n">
        <v>793074</v>
      </c>
      <c r="F74" s="37">
        <f>SUM(B74:E74)</f>
        <v/>
      </c>
      <c r="G74" s="38">
        <f>E74*106/1000</f>
        <v/>
      </c>
      <c r="H74" s="38">
        <f>C74*260/1000</f>
        <v/>
      </c>
      <c r="I74" s="38">
        <f>D74*516/1000</f>
        <v/>
      </c>
      <c r="J74" s="38">
        <f>E74*1031/1000</f>
        <v/>
      </c>
      <c r="K74" s="38">
        <f>SUM(G74:J74)</f>
        <v/>
      </c>
    </row>
    <row r="75">
      <c r="A75" s="4" t="n">
        <v>45323</v>
      </c>
      <c r="B75" s="6" t="n">
        <v>2290580</v>
      </c>
      <c r="C75" s="6" t="n">
        <v>1183449</v>
      </c>
      <c r="D75" s="6" t="n">
        <v>1685998</v>
      </c>
      <c r="E75" s="6" t="n">
        <v>766617</v>
      </c>
      <c r="F75" s="37">
        <f>SUM(B75:E75)</f>
        <v/>
      </c>
      <c r="G75" s="38">
        <f>E75*106/1000</f>
        <v/>
      </c>
      <c r="H75" s="38">
        <f>C75*260/1000</f>
        <v/>
      </c>
      <c r="I75" s="38">
        <f>D75*516/1000</f>
        <v/>
      </c>
      <c r="J75" s="38">
        <f>E75*1031/1000</f>
        <v/>
      </c>
      <c r="K75" s="38">
        <f>SUM(G75:J75)</f>
        <v/>
      </c>
    </row>
    <row r="76">
      <c r="A76" s="4" t="n">
        <v>45352</v>
      </c>
      <c r="B76" s="6" t="n">
        <v>2494020</v>
      </c>
      <c r="C76" s="6" t="n">
        <v>1117057</v>
      </c>
      <c r="D76" s="6" t="n">
        <v>1760443</v>
      </c>
      <c r="E76" s="6" t="n">
        <v>597479</v>
      </c>
      <c r="F76" s="37">
        <f>SUM(B76:E76)</f>
        <v/>
      </c>
      <c r="G76" s="38">
        <f>E76*106/1000</f>
        <v/>
      </c>
      <c r="H76" s="38">
        <f>C76*260/1000</f>
        <v/>
      </c>
      <c r="I76" s="38">
        <f>D76*516/1000</f>
        <v/>
      </c>
      <c r="J76" s="38">
        <f>E76*1031/1000</f>
        <v/>
      </c>
      <c r="K76" s="38">
        <f>SUM(G76:J76)</f>
        <v/>
      </c>
    </row>
    <row r="77">
      <c r="A77" s="4" t="n">
        <v>45383</v>
      </c>
      <c r="B77" s="6" t="n">
        <v>2498826</v>
      </c>
      <c r="C77" s="6" t="n">
        <v>1146048</v>
      </c>
      <c r="D77" s="6" t="n">
        <v>1753045</v>
      </c>
      <c r="E77" s="6" t="n">
        <v>726186</v>
      </c>
      <c r="F77" s="37">
        <f>SUM(B77:E77)</f>
        <v/>
      </c>
      <c r="G77" s="38">
        <f>E77*106/1000</f>
        <v/>
      </c>
      <c r="H77" s="38">
        <f>C77*260/1000</f>
        <v/>
      </c>
      <c r="I77" s="38">
        <f>D77*516/1000</f>
        <v/>
      </c>
      <c r="J77" s="38">
        <f>E77*1031/1000</f>
        <v/>
      </c>
      <c r="K77" s="38">
        <f>SUM(G77:J77)</f>
        <v/>
      </c>
    </row>
  </sheetData>
  <pageMargins left="0.511811024" right="0.511811024" top="0.787401575" bottom="0.787401575" header="0.31496062" footer="0.31496062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Victor Veras</dc:creator>
  <dcterms:created xsi:type="dcterms:W3CDTF">2019-02-21T23:09:12Z</dcterms:created>
  <dcterms:modified xsi:type="dcterms:W3CDTF">2024-07-09T13:40:17Z</dcterms:modified>
  <cp:lastModifiedBy>Rodrigo Alves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MSIP_Label_fd058493-e43f-432e-b8cc-adb7daa46640_Enabled" fmtid="{D5CDD505-2E9C-101B-9397-08002B2CF9AE}" pid="2">
    <vt:lpwstr>true</vt:lpwstr>
  </property>
  <property name="MSIP_Label_fd058493-e43f-432e-b8cc-adb7daa46640_SetDate" fmtid="{D5CDD505-2E9C-101B-9397-08002B2CF9AE}" pid="3">
    <vt:lpwstr>2022-04-25T20:19:23Z</vt:lpwstr>
  </property>
  <property name="MSIP_Label_fd058493-e43f-432e-b8cc-adb7daa46640_Method" fmtid="{D5CDD505-2E9C-101B-9397-08002B2CF9AE}" pid="4">
    <vt:lpwstr>Standard</vt:lpwstr>
  </property>
  <property name="MSIP_Label_fd058493-e43f-432e-b8cc-adb7daa46640_Name" fmtid="{D5CDD505-2E9C-101B-9397-08002B2CF9AE}" pid="5">
    <vt:lpwstr>fd058493-e43f-432e-b8cc-adb7daa46640</vt:lpwstr>
  </property>
  <property name="MSIP_Label_fd058493-e43f-432e-b8cc-adb7daa46640_SiteId" fmtid="{D5CDD505-2E9C-101B-9397-08002B2CF9AE}" pid="6">
    <vt:lpwstr>15d1bef2-0a6a-46f9-be4c-023279325e51</vt:lpwstr>
  </property>
  <property name="MSIP_Label_fd058493-e43f-432e-b8cc-adb7daa46640_ContentBits" fmtid="{D5CDD505-2E9C-101B-9397-08002B2CF9AE}" pid="7">
    <vt:lpwstr>0</vt:lpwstr>
  </property>
  <property name="ContentTypeId" fmtid="{D5CDD505-2E9C-101B-9397-08002B2CF9AE}" pid="8">
    <vt:lpwstr>0x010100605AFC3FEC1CCA45A5E48C5AE15D3E82</vt:lpwstr>
  </property>
  <property name="_dlc_DocIdItemGuid" fmtid="{D5CDD505-2E9C-101B-9397-08002B2CF9AE}" pid="9">
    <vt:lpwstr>641d53fd-9e91-4986-99ac-0d1683ffd95d</vt:lpwstr>
  </property>
  <property name="MediaServiceImageTags" fmtid="{D5CDD505-2E9C-101B-9397-08002B2CF9AE}" pid="10">
    <vt:lpwstr/>
  </property>
</Properties>
</file>