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Project\项目管理部相关文档\ZQGM\1.ManagementDoc\1.1ProjectPlan\"/>
    </mc:Choice>
  </mc:AlternateContent>
  <bookViews>
    <workbookView xWindow="1125" yWindow="0" windowWidth="19365" windowHeight="8355"/>
  </bookViews>
  <sheets>
    <sheet name="项目估计书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ddc1">[0]!_____ddc1</definedName>
    <definedName name="_____HMM１">#REF!</definedName>
    <definedName name="_____HMM２">#REF!</definedName>
    <definedName name="_____JMM１">#REF!</definedName>
    <definedName name="_____JMM２">#REF!</definedName>
    <definedName name="_____VER1">#REF!</definedName>
    <definedName name="____ddc1">[0]!____ddc1</definedName>
    <definedName name="____HMM１">#REF!</definedName>
    <definedName name="____HMM２">#REF!</definedName>
    <definedName name="____JMM１">#REF!</definedName>
    <definedName name="____JMM２">#REF!</definedName>
    <definedName name="____VER1">#REF!</definedName>
    <definedName name="___ddc1">[0]!___ddc1</definedName>
    <definedName name="___HMM１">#REF!</definedName>
    <definedName name="___HMM２">#REF!</definedName>
    <definedName name="___JMM１">#REF!</definedName>
    <definedName name="___JMM２">#REF!</definedName>
    <definedName name="___VER1">#REF!</definedName>
    <definedName name="__ddc1">[0]!__ddc1</definedName>
    <definedName name="__HMM１">#REF!</definedName>
    <definedName name="__HMM２">#REF!</definedName>
    <definedName name="__JMM１">#REF!</definedName>
    <definedName name="__JMM２">#REF!</definedName>
    <definedName name="__VER1">#REF!</definedName>
    <definedName name="_ddc1">[0]!_ddc1</definedName>
    <definedName name="_HMM１">#REF!</definedName>
    <definedName name="_HMM２">#REF!</definedName>
    <definedName name="_JMM１">#REF!</definedName>
    <definedName name="_JMM２">#REF!</definedName>
    <definedName name="_VER1">#REF!</definedName>
    <definedName name="a">[0]!a</definedName>
    <definedName name="aa">[0]!aa</definedName>
    <definedName name="AAA">[0]!AAA</definedName>
    <definedName name="Access_Button" hidden="1">"BugTBLU0_LMS11_List"</definedName>
    <definedName name="AccessDatabase" hidden="1">"B:\Users\Docomo\バグ管理\BugTBLU0.mdb"</definedName>
    <definedName name="ACCESS仕切">#REF!</definedName>
    <definedName name="Air">#REF!</definedName>
    <definedName name="Air_YEN">#REF!</definedName>
    <definedName name="AirTicket">#REF!</definedName>
    <definedName name="APP_大分類">#REF!</definedName>
    <definedName name="APP_大分類合計">#REF!</definedName>
    <definedName name="APP_合計">#REF!</definedName>
    <definedName name="APP_項目">#REF!</definedName>
    <definedName name="APP_項目合計">#REF!</definedName>
    <definedName name="APP_項目最終行">#REF!</definedName>
    <definedName name="APP_小分類">#REF!</definedName>
    <definedName name="APP_小分類合計">#REF!</definedName>
    <definedName name="APP合計額">#REF!</definedName>
    <definedName name="ｂｂ">[0]!ｂｂ</definedName>
    <definedName name="BBB">[0]!BBB</definedName>
    <definedName name="BCR値段">#REF!</definedName>
    <definedName name="BugTBLU0_LMS11_List">#REF!</definedName>
    <definedName name="Car">#REF!</definedName>
    <definedName name="cc">[0]!cc</definedName>
    <definedName name="copy">[0]!copy</definedName>
    <definedName name="DB設計_MM">#REF!</definedName>
    <definedName name="dd">[0]!dd</definedName>
    <definedName name="DDC">[0]!DDC</definedName>
    <definedName name="DDDT">[0]!DDDT</definedName>
    <definedName name="DDDT1">[0]!DDDT1</definedName>
    <definedName name="Desktop値段">#REF!</definedName>
    <definedName name="DocMM">[2]機能積上げ!$O$46</definedName>
    <definedName name="DollRate">#REF!</definedName>
    <definedName name="DotMatrix値段">#REF!</definedName>
    <definedName name="DQB">#REF!</definedName>
    <definedName name="DSB">#REF!</definedName>
    <definedName name="ee">[0]!ee</definedName>
    <definedName name="haha">#REF!</definedName>
    <definedName name="HardCost">'[2]Hardware Detail'!$F$28</definedName>
    <definedName name="HardExpenseTTL">#REF!</definedName>
    <definedName name="HardNetTTL">#REF!</definedName>
    <definedName name="hh">#REF!</definedName>
    <definedName name="HOLIDAYS">'[3]Sche Estimation'!$AA$12:$AA$50</definedName>
    <definedName name="Hotel">#REF!</definedName>
    <definedName name="IF設計_MM">#REF!</definedName>
    <definedName name="IO">#REF!</definedName>
    <definedName name="IPC値段">#REF!</definedName>
    <definedName name="IP割">#REF!</definedName>
    <definedName name="jd_xmgzl">'[4]6.进度估算'!$D$2</definedName>
    <definedName name="KQB">#REF!</definedName>
    <definedName name="KS">#REF!</definedName>
    <definedName name="KSB">#REF!</definedName>
    <definedName name="li">#REF!</definedName>
    <definedName name="LinePrinter値段">#REF!</definedName>
    <definedName name="lll">#REF!</definedName>
    <definedName name="LQB">#REF!</definedName>
    <definedName name="LQP">#REF!</definedName>
    <definedName name="LQty">#REF!</definedName>
    <definedName name="LSB">#REF!</definedName>
    <definedName name="LSP">#REF!</definedName>
    <definedName name="LSPARE">#REF!</definedName>
    <definedName name="lu">#REF!</definedName>
    <definedName name="lx">[5]Sheet3!$H$8:$H$9</definedName>
    <definedName name="ManManth">[2]機能積上げ!#REF!</definedName>
    <definedName name="MES_U">#REF!</definedName>
    <definedName name="MES割掛">#REF!</definedName>
    <definedName name="MM">#REF!</definedName>
    <definedName name="MM_YEN">#REF!</definedName>
    <definedName name="MMM">#REF!</definedName>
    <definedName name="Module1.TOKUCHG">[6]!Module1.TOKUCHG</definedName>
    <definedName name="Module1.TOKUCHG2">[7]!Module1.TOKUCHG2</definedName>
    <definedName name="MYR_HKD_Rate">#REF!</definedName>
    <definedName name="Ｎｅｔ">#REF!</definedName>
    <definedName name="NQB">#REF!</definedName>
    <definedName name="NSB">#REF!</definedName>
    <definedName name="NXAUTO_MM">#REF!</definedName>
    <definedName name="NXAUTOサーバ値段">#REF!</definedName>
    <definedName name="NXAUTOライセンス">#REF!</definedName>
    <definedName name="Office">#REF!</definedName>
    <definedName name="Omk時間割">#REF!</definedName>
    <definedName name="Oracle">#REF!</definedName>
    <definedName name="Oracle合計">#REF!</definedName>
    <definedName name="OS">#REF!</definedName>
    <definedName name="P.P.FA">#REF!</definedName>
    <definedName name="P.P.NX">#REF!</definedName>
    <definedName name="PC">#REF!</definedName>
    <definedName name="PC仕切">#REF!</definedName>
    <definedName name="phase">#REF!</definedName>
    <definedName name="PhaseII合計">#REF!</definedName>
    <definedName name="PhaseI合計">#REF!</definedName>
    <definedName name="PhaseI合計外部">#REF!</definedName>
    <definedName name="PP合計額">#REF!</definedName>
    <definedName name="PQB">#REF!</definedName>
    <definedName name="PQP">#REF!</definedName>
    <definedName name="PQty">#REF!</definedName>
    <definedName name="PrinterServer値段">#REF!</definedName>
    <definedName name="PRT">#REF!</definedName>
    <definedName name="PRT仕切">#REF!</definedName>
    <definedName name="PSB">#REF!</definedName>
    <definedName name="PSP">#REF!</definedName>
    <definedName name="PSpare">#REF!</definedName>
    <definedName name="QA_MM_YEN">#REF!</definedName>
    <definedName name="QAM">[2]機能積上げ!$O$45</definedName>
    <definedName name="QAMM">#REF!</definedName>
    <definedName name="Rate">#REF!</definedName>
    <definedName name="Router値段">#REF!</definedName>
    <definedName name="Srv">#REF!</definedName>
    <definedName name="ss">#REF!</definedName>
    <definedName name="Switch値段">#REF!</definedName>
    <definedName name="SWQB">#REF!</definedName>
    <definedName name="SWSB">#REF!</definedName>
    <definedName name="sx">[8]Sheet3!$F$8:$F$9</definedName>
    <definedName name="TK_DDDT">[0]!TK_DDDT</definedName>
    <definedName name="TOKUCHG">[0]!TOKUCHG</definedName>
    <definedName name="TOKUCHG2">[6]!TOKUCHG2</definedName>
    <definedName name="U">#REF!</definedName>
    <definedName name="U_MES">#REF!</definedName>
    <definedName name="UPS">#REF!</definedName>
    <definedName name="UPS値段">#REF!</definedName>
    <definedName name="USD_HKD_Rate">#REF!</definedName>
    <definedName name="USD_MYR_Rate">#REF!</definedName>
    <definedName name="VER">"ver 2.04"</definedName>
    <definedName name="VS">#REF!</definedName>
    <definedName name="Win2000P">#REF!</definedName>
    <definedName name="Win2000S">#REF!</definedName>
    <definedName name="www">[0]!www</definedName>
    <definedName name="ZDA9">[0]!ZDA9</definedName>
    <definedName name="ZDAY1">[0]!ZDAY1</definedName>
    <definedName name="ZDAY2">[0]!ZDAY2</definedName>
    <definedName name="ZDAY3">[0]!ZDAY3</definedName>
    <definedName name="zt">[5]Sheet3!$D$8:$D$9</definedName>
    <definedName name="お_SI一般割">#REF!</definedName>
    <definedName name="お_割掛計">#REF!</definedName>
    <definedName name="お_利益">#REF!</definedName>
    <definedName name="お_外注割">#REF!</definedName>
    <definedName name="お_一般割">#REF!</definedName>
    <definedName name="オ事_ハード">#REF!</definedName>
    <definedName name="サブコン_MD">#REF!</definedName>
    <definedName name="サブコン_MM">#REF!</definedName>
    <definedName name="サブコン_日当">#REF!</definedName>
    <definedName name="システム取纏め費">#REF!</definedName>
    <definedName name="その他">#REF!</definedName>
    <definedName name="その他ハード">#REF!</definedName>
    <definedName name="ソフト">#REF!</definedName>
    <definedName name="ソフトMM">[2]機能積上げ!$O$44</definedName>
    <definedName name="ソフトウェア合計">#REF!</definedName>
    <definedName name="ソフトウェア合計外部">#REF!</definedName>
    <definedName name="ソフト割掛">#REF!</definedName>
    <definedName name="データサーバ値段">#REF!</definedName>
    <definedName name="テスト環境j構築">[2]テスト環境構築!$H$5</definedName>
    <definedName name="ハード">#REF!</definedName>
    <definedName name="ハードウェア合計">#REF!</definedName>
    <definedName name="ハードウェア合計外部">#REF!</definedName>
    <definedName name="ハード割掛">#REF!</definedName>
    <definedName name="プロマネMM">[2]機能積上げ!$O$47</definedName>
    <definedName name="プロマネ合計">#REF!</definedName>
    <definedName name="プロマネ合計外部">#REF!</definedName>
    <definedName name="ラベルプリンタ値段">#REF!</definedName>
    <definedName name="レーザプリンタ値段">#REF!</definedName>
    <definedName name="版本">[0]!版本</definedName>
    <definedName name="報告日">#REF!</definedName>
    <definedName name="報告者">#REF!</definedName>
    <definedName name="本社">#REF!</definedName>
    <definedName name="标记">#REF!</definedName>
    <definedName name="场所合计">#REF!</definedName>
    <definedName name="処理設計_MM">#REF!</definedName>
    <definedName name="此次">[0]!此次</definedName>
    <definedName name="大">#REF!</definedName>
    <definedName name="大区分">#REF!</definedName>
    <definedName name="大同現調MM">[2]大同信号現調!$L$16</definedName>
    <definedName name="担当Ｇ">#REF!</definedName>
    <definedName name="担当者">#REF!</definedName>
    <definedName name="単体品質プログラム別_Click">[0]!単体品質プログラム別_Click</definedName>
    <definedName name="更新日">#REF!</definedName>
    <definedName name="工場１">#REF!</definedName>
    <definedName name="工場２">#REF!</definedName>
    <definedName name="工場３">#REF!</definedName>
    <definedName name="工数_MD">#REF!</definedName>
    <definedName name="工数_MM">#REF!</definedName>
    <definedName name="購入PP">#REF!</definedName>
    <definedName name="購入割">#REF!</definedName>
    <definedName name="購入品経費計">#REF!</definedName>
    <definedName name="国内ソフト割">#REF!</definedName>
    <definedName name="国内ハード割">#REF!</definedName>
    <definedName name="海外hard割">#REF!</definedName>
    <definedName name="海外ソフト割">#REF!</definedName>
    <definedName name="合计值">#REF!</definedName>
    <definedName name="画面プロト_MM">#REF!</definedName>
    <definedName name="機能設計_MM">#REF!</definedName>
    <definedName name="機器構成_MM">#REF!</definedName>
    <definedName name="结束日期">#REF!</definedName>
    <definedName name="开始日期">#REF!</definedName>
    <definedName name="开始时间">#REF!</definedName>
    <definedName name="类型合计">#REF!</definedName>
    <definedName name="没没没">[0]!没没没</definedName>
    <definedName name="派遣割掛">#REF!</definedName>
    <definedName name="日当">#REF!</definedName>
    <definedName name="日当_YEN">#REF!</definedName>
    <definedName name="日立PP">#REF!</definedName>
    <definedName name="是否有已批准的项目计划？">#REF!</definedName>
    <definedName name="数値area">#REF!</definedName>
    <definedName name="外貨To円">#REF!</definedName>
    <definedName name="外注割">#REF!</definedName>
    <definedName name="完成时间">#REF!</definedName>
    <definedName name="現調合計">#REF!</definedName>
    <definedName name="詳細_close">[0]!詳細_close</definedName>
    <definedName name="詳細品質プログラム別_Click">[0]!詳細品質プログラム別_Click</definedName>
    <definedName name="形式">#REF!</definedName>
    <definedName name="宿泊費">#REF!</definedName>
    <definedName name="宿泊費_YEN">#REF!</definedName>
    <definedName name="一般割">#REF!</definedName>
    <definedName name="円To外貨">#REF!</definedName>
    <definedName name="原因合计">#REF!</definedName>
    <definedName name="月当り時間">#REF!</definedName>
    <definedName name="繰越保守年数">#REF!</definedName>
    <definedName name="制開ﾏｰｸｱｯﾌﾟ">#REF!</definedName>
    <definedName name="製造品質プログラム別_Click">[0]!製造品質プログラム別_Click</definedName>
    <definedName name="周八">#REF!</definedName>
    <definedName name="周二">#REF!</definedName>
    <definedName name="周九">#REF!</definedName>
    <definedName name="周六">#REF!</definedName>
    <definedName name="周日">#REF!</definedName>
    <definedName name="周三">#REF!</definedName>
    <definedName name="周四">#REF!</definedName>
    <definedName name="周五">#REF!</definedName>
    <definedName name="周一">#REF!</definedName>
    <definedName name="諸経費">#REF!</definedName>
    <definedName name="状态">[9]阶段活动检查表!#REF!</definedName>
    <definedName name="総合テスト_MM">#REF!</definedName>
    <definedName name="総計">#REF!</definedName>
    <definedName name="作業費_YE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6" i="1" l="1"/>
  <c r="I66" i="1"/>
  <c r="K66" i="1" s="1"/>
  <c r="L66" i="1" s="1"/>
  <c r="M66" i="1" s="1"/>
  <c r="H66" i="1"/>
  <c r="K65" i="1"/>
  <c r="L65" i="1" s="1"/>
  <c r="M65" i="1" s="1"/>
  <c r="J65" i="1"/>
  <c r="I65" i="1"/>
  <c r="H65" i="1"/>
  <c r="J64" i="1"/>
  <c r="I64" i="1"/>
  <c r="K64" i="1" s="1"/>
  <c r="L64" i="1" s="1"/>
  <c r="M64" i="1" s="1"/>
  <c r="H64" i="1"/>
  <c r="K63" i="1"/>
  <c r="L63" i="1" s="1"/>
  <c r="M63" i="1" s="1"/>
  <c r="J63" i="1"/>
  <c r="I63" i="1"/>
  <c r="H63" i="1"/>
  <c r="J62" i="1"/>
  <c r="I62" i="1"/>
  <c r="K62" i="1" s="1"/>
  <c r="L62" i="1" s="1"/>
  <c r="M62" i="1" s="1"/>
  <c r="H62" i="1"/>
  <c r="K61" i="1"/>
  <c r="L61" i="1" s="1"/>
  <c r="M61" i="1" s="1"/>
  <c r="J61" i="1"/>
  <c r="I61" i="1"/>
  <c r="H61" i="1"/>
  <c r="J60" i="1"/>
  <c r="I60" i="1"/>
  <c r="K60" i="1" s="1"/>
  <c r="L60" i="1" s="1"/>
  <c r="M60" i="1" s="1"/>
  <c r="H60" i="1"/>
  <c r="K59" i="1"/>
  <c r="L59" i="1" s="1"/>
  <c r="M59" i="1" s="1"/>
  <c r="J59" i="1"/>
  <c r="I59" i="1"/>
  <c r="H59" i="1"/>
  <c r="J58" i="1"/>
  <c r="I58" i="1"/>
  <c r="K58" i="1" s="1"/>
  <c r="L58" i="1" s="1"/>
  <c r="M58" i="1" s="1"/>
  <c r="H58" i="1"/>
  <c r="K57" i="1"/>
  <c r="L57" i="1" s="1"/>
  <c r="M57" i="1" s="1"/>
  <c r="J57" i="1"/>
  <c r="I57" i="1"/>
  <c r="H57" i="1"/>
  <c r="J56" i="1"/>
  <c r="I56" i="1"/>
  <c r="K56" i="1" s="1"/>
  <c r="L56" i="1" s="1"/>
  <c r="M56" i="1" s="1"/>
  <c r="M67" i="1" s="1"/>
  <c r="H56" i="1"/>
  <c r="H50" i="1"/>
  <c r="G37" i="1"/>
  <c r="G36" i="1"/>
  <c r="G35" i="1"/>
  <c r="G34" i="1"/>
  <c r="G33" i="1"/>
  <c r="G32" i="1"/>
  <c r="G31" i="1"/>
  <c r="G30" i="1"/>
  <c r="G29" i="1"/>
  <c r="G28" i="1"/>
  <c r="G27" i="1"/>
  <c r="G26" i="1"/>
  <c r="G39" i="1" s="1"/>
  <c r="C16" i="1"/>
  <c r="D11" i="1"/>
  <c r="D12" i="1" s="1"/>
  <c r="D6" i="1"/>
  <c r="B1" i="1"/>
  <c r="D18" i="1" l="1"/>
  <c r="D20" i="1"/>
  <c r="D17" i="1"/>
  <c r="D16" i="1" s="1"/>
  <c r="D19" i="1"/>
  <c r="D21" i="1"/>
</calcChain>
</file>

<file path=xl/comments1.xml><?xml version="1.0" encoding="utf-8"?>
<comments xmlns="http://schemas.openxmlformats.org/spreadsheetml/2006/main">
  <authors>
    <author>作者</author>
  </authors>
  <commentList>
    <comment ref="M5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最终结果</t>
        </r>
        <r>
          <rPr>
            <sz val="9"/>
            <color indexed="81"/>
            <rFont val="宋体"/>
            <family val="3"/>
            <charset val="134"/>
          </rPr>
          <t>=</t>
        </r>
        <r>
          <rPr>
            <sz val="9"/>
            <color indexed="81"/>
            <rFont val="宋体"/>
            <family val="3"/>
            <charset val="134"/>
          </rPr>
          <t>平均值</t>
        </r>
        <r>
          <rPr>
            <sz val="9"/>
            <color indexed="81"/>
            <rFont val="宋体"/>
            <family val="3"/>
            <charset val="134"/>
          </rPr>
          <t>*</t>
        </r>
        <r>
          <rPr>
            <sz val="9"/>
            <color indexed="81"/>
            <rFont val="宋体"/>
            <family val="3"/>
            <charset val="134"/>
          </rPr>
          <t>估算复杂度</t>
        </r>
      </text>
    </comment>
    <comment ref="C56" authorId="0" shapeId="0">
      <text>
        <r>
          <rPr>
            <sz val="9"/>
            <color indexed="81"/>
            <rFont val="宋体"/>
            <family val="3"/>
            <charset val="134"/>
          </rPr>
          <t>原则上用于软件代码估算时，每个模块一般不应超过</t>
        </r>
        <r>
          <rPr>
            <sz val="9"/>
            <color indexed="81"/>
            <rFont val="宋体"/>
            <family val="3"/>
            <charset val="134"/>
          </rPr>
          <t>1.5</t>
        </r>
        <r>
          <rPr>
            <sz val="9"/>
            <color indexed="81"/>
            <rFont val="宋体"/>
            <family val="3"/>
            <charset val="134"/>
          </rPr>
          <t>千行。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<sst xmlns="http://schemas.openxmlformats.org/spreadsheetml/2006/main" count="119" uniqueCount="104">
  <si>
    <t>注：
1、其中红色表格中为自动计算，请不要填写；灰色单元格为业界参考值，可根据项目实际情况调整。白色单元格为需填写的值。
2、三种估计方法选择其中一种。</t>
    <phoneticPr fontId="5" type="noConversion"/>
  </si>
  <si>
    <t>一、项目规模及工作量汇总</t>
    <phoneticPr fontId="7" type="noConversion"/>
  </si>
  <si>
    <r>
      <rPr>
        <b/>
        <sz val="11"/>
        <color theme="0"/>
        <rFont val="宋体"/>
        <family val="3"/>
        <charset val="134"/>
      </rPr>
      <t>请先选择使用哪种估算法</t>
    </r>
    <r>
      <rPr>
        <b/>
        <sz val="11"/>
        <color theme="0"/>
        <rFont val="ＭＳ ゴシック"/>
        <family val="3"/>
        <charset val="128"/>
      </rPr>
      <t xml:space="preserve"> </t>
    </r>
    <phoneticPr fontId="7" type="noConversion"/>
  </si>
  <si>
    <t>类比估算法</t>
  </si>
  <si>
    <t>规模（LOC）</t>
    <phoneticPr fontId="5" type="noConversion"/>
  </si>
  <si>
    <t>代码复杂度系数参考</t>
    <phoneticPr fontId="5" type="noConversion"/>
  </si>
  <si>
    <t>生产率（行/人天）</t>
    <phoneticPr fontId="5" type="noConversion"/>
  </si>
  <si>
    <t>复杂度</t>
  </si>
  <si>
    <t>系数</t>
  </si>
  <si>
    <t>备注</t>
  </si>
  <si>
    <t>代码复杂度系数</t>
    <phoneticPr fontId="5" type="noConversion"/>
  </si>
  <si>
    <t>极高</t>
    <phoneticPr fontId="5" type="noConversion"/>
  </si>
  <si>
    <t>新技术、方案，特殊语言、工具、平台，有难题但无已知解决方案</t>
    <phoneticPr fontId="5" type="noConversion"/>
  </si>
  <si>
    <t>代码重用量（LOC）</t>
    <phoneticPr fontId="5" type="noConversion"/>
  </si>
  <si>
    <t>高</t>
    <phoneticPr fontId="5" type="noConversion"/>
  </si>
  <si>
    <t>介于中和极高之间（汇编语言）</t>
    <phoneticPr fontId="5" type="noConversion"/>
  </si>
  <si>
    <t>代码重用系数（重用代码中，未修改代码行占重用总代码行的比值）</t>
    <phoneticPr fontId="5" type="noConversion"/>
  </si>
  <si>
    <t>中</t>
    <phoneticPr fontId="5" type="noConversion"/>
  </si>
  <si>
    <t>常规技术、方案，常规语言、工具、平台，无特别难题（例如C语言、C++）</t>
    <phoneticPr fontId="5" type="noConversion"/>
  </si>
  <si>
    <t>加权代码行（LOC）</t>
    <phoneticPr fontId="5" type="noConversion"/>
  </si>
  <si>
    <t>低</t>
    <phoneticPr fontId="5" type="noConversion"/>
  </si>
  <si>
    <t>介于中和极低之间（JAVA）</t>
    <phoneticPr fontId="5" type="noConversion"/>
  </si>
  <si>
    <t>工作量（人天）</t>
    <phoneticPr fontId="5" type="noConversion"/>
  </si>
  <si>
    <t>极低</t>
    <phoneticPr fontId="5" type="noConversion"/>
  </si>
  <si>
    <t>成型技术、方案，简单语言、工具、平台，无疑点</t>
    <phoneticPr fontId="5" type="noConversion"/>
  </si>
  <si>
    <t>工作量分解（按阶段工作量比例）</t>
    <phoneticPr fontId="5" type="noConversion"/>
  </si>
  <si>
    <t>阶段</t>
    <phoneticPr fontId="5" type="noConversion"/>
  </si>
  <si>
    <t>比例</t>
    <phoneticPr fontId="5" type="noConversion"/>
  </si>
  <si>
    <t>人天</t>
    <phoneticPr fontId="5" type="noConversion"/>
  </si>
  <si>
    <t>总计</t>
    <phoneticPr fontId="5" type="noConversion"/>
  </si>
  <si>
    <t>需求阶段</t>
    <phoneticPr fontId="5" type="noConversion"/>
  </si>
  <si>
    <t>设计阶段</t>
    <phoneticPr fontId="5" type="noConversion"/>
  </si>
  <si>
    <t>编码阶段</t>
    <phoneticPr fontId="5" type="noConversion"/>
  </si>
  <si>
    <t>测试阶段</t>
    <phoneticPr fontId="5" type="noConversion"/>
  </si>
  <si>
    <t>管理工作量</t>
    <phoneticPr fontId="5" type="noConversion"/>
  </si>
  <si>
    <t>二、Pert估算法</t>
    <phoneticPr fontId="7" type="noConversion"/>
  </si>
  <si>
    <t>步骤说明</t>
    <phoneticPr fontId="5" type="noConversion"/>
  </si>
  <si>
    <t>1)  对每一个功能模块计算三点值和期望值。估算变量（规模）的期望值EV(expected value),可以通过乐观值(Sopt)、可能值(Sm)、及悲观值(Spess)估算的加权平均值来计算：EV = ( Sopt  + 4Sm   + Spess  ) / 6 ，其中给予了Sm以最大的权重。
2） 将每个功能模块的期望值相加就得到总代码行数的估算值</t>
    <phoneticPr fontId="5" type="noConversion"/>
  </si>
  <si>
    <t>模块/功能/任务名称（WBS）</t>
    <phoneticPr fontId="20"/>
  </si>
  <si>
    <r>
      <t>乐观值</t>
    </r>
    <r>
      <rPr>
        <b/>
        <i/>
        <sz val="10.5"/>
        <rFont val="宋体"/>
        <family val="3"/>
        <charset val="134"/>
      </rPr>
      <t>S</t>
    </r>
    <r>
      <rPr>
        <b/>
        <vertAlign val="subscript"/>
        <sz val="10.5"/>
        <rFont val="宋体"/>
        <family val="3"/>
        <charset val="134"/>
      </rPr>
      <t>opt</t>
    </r>
  </si>
  <si>
    <r>
      <t>可能值XX</t>
    </r>
    <r>
      <rPr>
        <b/>
        <i/>
        <sz val="10.5"/>
        <rFont val="宋体"/>
        <family val="3"/>
        <charset val="134"/>
      </rPr>
      <t>S</t>
    </r>
    <r>
      <rPr>
        <b/>
        <vertAlign val="subscript"/>
        <sz val="10.5"/>
        <rFont val="宋体"/>
        <family val="3"/>
        <charset val="134"/>
      </rPr>
      <t>m</t>
    </r>
  </si>
  <si>
    <r>
      <t>悲观值</t>
    </r>
    <r>
      <rPr>
        <b/>
        <i/>
        <sz val="10.5"/>
        <rFont val="宋体"/>
        <family val="3"/>
        <charset val="134"/>
      </rPr>
      <t>S</t>
    </r>
    <r>
      <rPr>
        <b/>
        <vertAlign val="subscript"/>
        <sz val="10.5"/>
        <rFont val="宋体"/>
        <family val="3"/>
        <charset val="134"/>
      </rPr>
      <t>pess</t>
    </r>
  </si>
  <si>
    <r>
      <t>期望值</t>
    </r>
    <r>
      <rPr>
        <b/>
        <i/>
        <sz val="10.5"/>
        <rFont val="宋体"/>
        <family val="3"/>
        <charset val="134"/>
      </rPr>
      <t>EV</t>
    </r>
    <r>
      <rPr>
        <b/>
        <sz val="10.5"/>
        <rFont val="宋体"/>
        <family val="3"/>
        <charset val="134"/>
      </rPr>
      <t>(LOC)</t>
    </r>
  </si>
  <si>
    <t>模块1</t>
    <phoneticPr fontId="20"/>
  </si>
  <si>
    <t>模块2</t>
    <phoneticPr fontId="20"/>
  </si>
  <si>
    <t>模块3</t>
    <phoneticPr fontId="20"/>
  </si>
  <si>
    <t>模块4</t>
    <phoneticPr fontId="20"/>
  </si>
  <si>
    <t>模块5</t>
    <phoneticPr fontId="20"/>
  </si>
  <si>
    <t>模块6</t>
    <phoneticPr fontId="20"/>
  </si>
  <si>
    <t>模块7</t>
    <phoneticPr fontId="20"/>
  </si>
  <si>
    <t>模块8</t>
    <phoneticPr fontId="20"/>
  </si>
  <si>
    <t>模块9</t>
    <phoneticPr fontId="20"/>
  </si>
  <si>
    <t>模块10</t>
    <phoneticPr fontId="20"/>
  </si>
  <si>
    <t/>
  </si>
  <si>
    <t>……</t>
    <phoneticPr fontId="20"/>
  </si>
  <si>
    <t>……</t>
    <phoneticPr fontId="5" type="noConversion"/>
  </si>
  <si>
    <t>总代码行数LOC（Pert估算）</t>
    <phoneticPr fontId="20"/>
  </si>
  <si>
    <t>三、类比估算法</t>
    <phoneticPr fontId="7" type="noConversion"/>
  </si>
  <si>
    <t>1）整理出项目功能列表；
2）从机构的历史项目库中，找到类似的历史项目数据；
3）标识出每个功能列表与历史项目的相同点和不同点，特别注意历史项目做得不够的地方，估算出新项目中每个功能的规模；
4）计算出整个项目的规模。</t>
    <phoneticPr fontId="5" type="noConversion"/>
  </si>
  <si>
    <t>模块/功能/任务名称（WBS）</t>
    <phoneticPr fontId="5" type="noConversion"/>
  </si>
  <si>
    <t>历史项目规模</t>
    <phoneticPr fontId="5" type="noConversion"/>
  </si>
  <si>
    <t>新项目规模</t>
    <phoneticPr fontId="5" type="noConversion"/>
  </si>
  <si>
    <t>倍数</t>
    <phoneticPr fontId="5" type="noConversion"/>
  </si>
  <si>
    <t>历史项目代码行</t>
    <phoneticPr fontId="5" type="noConversion"/>
  </si>
  <si>
    <t>新项目代码行</t>
    <phoneticPr fontId="5" type="noConversion"/>
  </si>
  <si>
    <t>数据库</t>
    <phoneticPr fontId="20"/>
  </si>
  <si>
    <t>10个数据表</t>
    <phoneticPr fontId="5" type="noConversion"/>
  </si>
  <si>
    <t>14个数据表</t>
    <phoneticPr fontId="5" type="noConversion"/>
  </si>
  <si>
    <t>用户界面</t>
    <phoneticPr fontId="20"/>
  </si>
  <si>
    <t>14个Web页面</t>
    <phoneticPr fontId="5" type="noConversion"/>
  </si>
  <si>
    <t>19个Web页面</t>
    <phoneticPr fontId="5" type="noConversion"/>
  </si>
  <si>
    <t>图表和报表</t>
    <phoneticPr fontId="20"/>
  </si>
  <si>
    <t>10个图表+8个报表</t>
    <phoneticPr fontId="5" type="noConversion"/>
  </si>
  <si>
    <t>14个图表+16个报表</t>
    <phoneticPr fontId="5" type="noConversion"/>
  </si>
  <si>
    <t>基础类</t>
    <phoneticPr fontId="20"/>
  </si>
  <si>
    <t>15个类</t>
    <phoneticPr fontId="5" type="noConversion"/>
  </si>
  <si>
    <t>业务规则</t>
    <phoneticPr fontId="20"/>
  </si>
  <si>
    <t>……</t>
  </si>
  <si>
    <t>总代码行数估算LOC(类比估算法）</t>
    <phoneticPr fontId="20"/>
  </si>
  <si>
    <t>四、Delphi估算法</t>
    <phoneticPr fontId="7" type="noConversion"/>
  </si>
  <si>
    <t>步骤说明</t>
    <phoneticPr fontId="5" type="noConversion"/>
  </si>
  <si>
    <t>1）估算人员对各功能/模块对应代码行进行估算；
2）估算协调人员根据估算偏差率（偏差率＝Max{(最大值－平均值),(平均值－最小值)}/平均值，通常应该小于20%）初步确定估算状态。若偏差可接受，填写估计状态为“Y”，否则填写“N”，并提交专家确定；
3） 估算协调人把未接受的模块的估算最大值和最小值告诉估算专家，专家们对这些模块进行讨论。讨论结果为重新估算时，估算协调人宣布下一轮估算的模块，估算专家进行估算；
4） 重复2）-3），直到估算结果全部接受或者第三轮估算结束（如果第三轮估算还存在未接受项，就保留偏差，或者根据估算专家的意见修改最终结果）。</t>
    <phoneticPr fontId="5" type="noConversion"/>
  </si>
  <si>
    <t>模块/功能/任务名称（WBS）</t>
    <phoneticPr fontId="5" type="noConversion"/>
  </si>
  <si>
    <t>估算人员1</t>
  </si>
  <si>
    <t>估算人员2</t>
  </si>
  <si>
    <t>估算人员3</t>
  </si>
  <si>
    <t>估算人员4</t>
  </si>
  <si>
    <t>估算人员5</t>
  </si>
  <si>
    <t>估算值</t>
  </si>
  <si>
    <t>最小值</t>
    <phoneticPr fontId="5" type="noConversion"/>
  </si>
  <si>
    <t>平均值</t>
    <phoneticPr fontId="5" type="noConversion"/>
  </si>
  <si>
    <t>最大值</t>
    <phoneticPr fontId="5" type="noConversion"/>
  </si>
  <si>
    <t>偏差率</t>
    <phoneticPr fontId="5" type="noConversion"/>
  </si>
  <si>
    <t>是否接受</t>
    <phoneticPr fontId="5" type="noConversion"/>
  </si>
  <si>
    <t>最终结果</t>
    <phoneticPr fontId="5" type="noConversion"/>
  </si>
  <si>
    <t>模块1</t>
    <phoneticPr fontId="5" type="noConversion"/>
  </si>
  <si>
    <t>模块2</t>
  </si>
  <si>
    <t>模块3</t>
  </si>
  <si>
    <t>模块4</t>
  </si>
  <si>
    <t>模块5</t>
  </si>
  <si>
    <t>模块6</t>
  </si>
  <si>
    <t>模块7</t>
  </si>
  <si>
    <t>模块8</t>
  </si>
  <si>
    <t>总代码行数估算LOC(类比估算法）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</si>
</sst>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_);[Red]\(0.0\)"/>
    <numFmt numFmtId="178" formatCode="0.00_);[Red]\(0.00\)"/>
  </numFmts>
  <fonts count="33">
    <font>
      <sz val="11"/>
      <color theme="1"/>
      <name val="宋体"/>
      <family val="2"/>
      <scheme val="minor"/>
    </font>
    <font>
      <sz val="11"/>
      <name val="ＭＳ ゴシック"/>
      <family val="3"/>
      <charset val="128"/>
    </font>
    <font>
      <sz val="9"/>
      <name val="宋体"/>
      <family val="2"/>
      <charset val="134"/>
      <scheme val="minor"/>
    </font>
    <font>
      <sz val="20"/>
      <color theme="1"/>
      <name val="华文琥珀"/>
      <family val="3"/>
      <charset val="134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ＭＳ ゴシック"/>
      <family val="3"/>
      <charset val="128"/>
    </font>
    <font>
      <b/>
      <sz val="11"/>
      <color theme="0"/>
      <name val="宋体"/>
      <family val="3"/>
      <charset val="134"/>
    </font>
    <font>
      <sz val="11"/>
      <name val="微软雅黑"/>
      <family val="2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i/>
      <sz val="10"/>
      <name val="Arial"/>
      <family val="2"/>
    </font>
    <font>
      <sz val="10"/>
      <color theme="1"/>
      <name val="微软雅黑"/>
      <family val="2"/>
      <charset val="134"/>
    </font>
    <font>
      <b/>
      <sz val="10.5"/>
      <name val="宋体"/>
      <family val="3"/>
      <charset val="134"/>
    </font>
    <font>
      <sz val="6"/>
      <name val="ＭＳ Ｐゴシック"/>
      <family val="2"/>
    </font>
    <font>
      <b/>
      <i/>
      <sz val="10.5"/>
      <name val="宋体"/>
      <family val="3"/>
      <charset val="134"/>
    </font>
    <font>
      <b/>
      <vertAlign val="subscript"/>
      <sz val="10.5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ajor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1" fillId="0" borderId="0"/>
    <xf numFmtId="0" fontId="14" fillId="0" borderId="0"/>
    <xf numFmtId="0" fontId="15" fillId="0" borderId="0"/>
  </cellStyleXfs>
  <cellXfs count="92">
    <xf numFmtId="0" fontId="0" fillId="0" borderId="0" xfId="0"/>
    <xf numFmtId="0" fontId="1" fillId="2" borderId="0" xfId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1" fillId="2" borderId="0" xfId="1" applyFill="1" applyBorder="1"/>
    <xf numFmtId="0" fontId="8" fillId="5" borderId="2" xfId="1" applyFont="1" applyFill="1" applyBorder="1" applyAlignment="1">
      <alignment vertical="center"/>
    </xf>
    <xf numFmtId="0" fontId="10" fillId="6" borderId="2" xfId="1" applyFont="1" applyFill="1" applyBorder="1"/>
    <xf numFmtId="0" fontId="12" fillId="7" borderId="5" xfId="2" applyNumberFormat="1" applyFont="1" applyFill="1" applyBorder="1" applyAlignment="1" applyProtection="1">
      <alignment horizontal="left" vertical="center" wrapText="1"/>
    </xf>
    <xf numFmtId="0" fontId="12" fillId="7" borderId="6" xfId="2" applyNumberFormat="1" applyFont="1" applyFill="1" applyBorder="1" applyAlignment="1" applyProtection="1">
      <alignment horizontal="left" vertical="center" wrapText="1"/>
    </xf>
    <xf numFmtId="176" fontId="13" fillId="6" borderId="2" xfId="2" applyNumberFormat="1" applyFont="1" applyFill="1" applyBorder="1" applyAlignment="1" applyProtection="1">
      <alignment horizontal="center" vertical="center"/>
      <protection locked="0"/>
    </xf>
    <xf numFmtId="0" fontId="12" fillId="8" borderId="3" xfId="3" applyFont="1" applyFill="1" applyBorder="1" applyAlignment="1">
      <alignment horizontal="center" vertical="center"/>
    </xf>
    <xf numFmtId="0" fontId="12" fillId="8" borderId="7" xfId="3" applyFont="1" applyFill="1" applyBorder="1" applyAlignment="1">
      <alignment horizontal="center" vertical="center"/>
    </xf>
    <xf numFmtId="176" fontId="13" fillId="8" borderId="2" xfId="2" applyNumberFormat="1" applyFont="1" applyFill="1" applyBorder="1" applyAlignment="1" applyProtection="1">
      <alignment horizontal="center" vertical="center"/>
      <protection locked="0"/>
    </xf>
    <xf numFmtId="0" fontId="15" fillId="9" borderId="2" xfId="3" applyFont="1" applyFill="1" applyBorder="1" applyAlignment="1">
      <alignment horizontal="center" vertical="center"/>
    </xf>
    <xf numFmtId="0" fontId="15" fillId="9" borderId="3" xfId="3" applyFont="1" applyFill="1" applyBorder="1" applyAlignment="1">
      <alignment horizontal="center" vertical="center"/>
    </xf>
    <xf numFmtId="0" fontId="15" fillId="9" borderId="8" xfId="3" applyFont="1" applyFill="1" applyBorder="1" applyAlignment="1">
      <alignment horizontal="center" vertical="center"/>
    </xf>
    <xf numFmtId="0" fontId="15" fillId="9" borderId="7" xfId="3" applyFont="1" applyFill="1" applyBorder="1" applyAlignment="1">
      <alignment horizontal="center" vertical="center"/>
    </xf>
    <xf numFmtId="177" fontId="13" fillId="0" borderId="2" xfId="2" applyNumberFormat="1" applyFont="1" applyFill="1" applyBorder="1" applyAlignment="1" applyProtection="1">
      <alignment horizontal="center" vertical="center"/>
      <protection locked="0"/>
    </xf>
    <xf numFmtId="0" fontId="15" fillId="1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left" vertical="center" wrapText="1"/>
    </xf>
    <xf numFmtId="0" fontId="15" fillId="0" borderId="8" xfId="3" applyFont="1" applyFill="1" applyBorder="1" applyAlignment="1">
      <alignment horizontal="left" vertical="center" wrapText="1"/>
    </xf>
    <xf numFmtId="0" fontId="15" fillId="0" borderId="7" xfId="3" applyFont="1" applyFill="1" applyBorder="1" applyAlignment="1">
      <alignment horizontal="left" vertical="center" wrapText="1"/>
    </xf>
    <xf numFmtId="176" fontId="13" fillId="0" borderId="2" xfId="2" applyNumberFormat="1" applyFont="1" applyFill="1" applyBorder="1" applyAlignment="1" applyProtection="1">
      <alignment horizontal="center" vertical="center"/>
      <protection locked="0"/>
    </xf>
    <xf numFmtId="178" fontId="13" fillId="0" borderId="2" xfId="2" applyNumberFormat="1" applyFont="1" applyFill="1" applyBorder="1" applyAlignment="1" applyProtection="1">
      <alignment horizontal="center" vertical="center"/>
      <protection locked="0"/>
    </xf>
    <xf numFmtId="0" fontId="12" fillId="7" borderId="2" xfId="2" applyNumberFormat="1" applyFont="1" applyFill="1" applyBorder="1" applyAlignment="1" applyProtection="1">
      <alignment horizontal="left" vertical="center" wrapText="1"/>
    </xf>
    <xf numFmtId="176" fontId="13" fillId="11" borderId="2" xfId="2" applyNumberFormat="1" applyFont="1" applyFill="1" applyBorder="1" applyAlignment="1" applyProtection="1">
      <alignment horizontal="center" vertical="center"/>
      <protection locked="0"/>
    </xf>
    <xf numFmtId="0" fontId="15" fillId="2" borderId="0" xfId="4" applyFill="1"/>
    <xf numFmtId="0" fontId="16" fillId="12" borderId="3" xfId="2" applyNumberFormat="1" applyFont="1" applyFill="1" applyBorder="1" applyAlignment="1">
      <alignment horizontal="center" vertical="center"/>
    </xf>
    <xf numFmtId="0" fontId="16" fillId="12" borderId="8" xfId="2" applyNumberFormat="1" applyFont="1" applyFill="1" applyBorder="1" applyAlignment="1">
      <alignment horizontal="center" vertical="center"/>
    </xf>
    <xf numFmtId="0" fontId="16" fillId="12" borderId="7" xfId="2" applyNumberFormat="1" applyFont="1" applyFill="1" applyBorder="1" applyAlignment="1">
      <alignment horizontal="center" vertical="center"/>
    </xf>
    <xf numFmtId="0" fontId="16" fillId="7" borderId="9" xfId="2" applyNumberFormat="1" applyFont="1" applyFill="1" applyBorder="1" applyAlignment="1">
      <alignment wrapText="1"/>
    </xf>
    <xf numFmtId="0" fontId="16" fillId="7" borderId="9" xfId="2" applyNumberFormat="1" applyFont="1" applyFill="1" applyBorder="1" applyAlignment="1">
      <alignment horizontal="center" vertical="center" wrapText="1"/>
    </xf>
    <xf numFmtId="0" fontId="16" fillId="7" borderId="10" xfId="2" applyNumberFormat="1" applyFont="1" applyFill="1" applyBorder="1" applyAlignment="1">
      <alignment horizontal="center" wrapText="1"/>
    </xf>
    <xf numFmtId="0" fontId="15" fillId="7" borderId="11" xfId="2" applyNumberFormat="1" applyFont="1" applyFill="1" applyBorder="1" applyAlignment="1">
      <alignment horizontal="right" vertical="center"/>
    </xf>
    <xf numFmtId="10" fontId="13" fillId="7" borderId="11" xfId="2" applyNumberFormat="1" applyFont="1" applyFill="1" applyBorder="1" applyAlignment="1">
      <alignment horizontal="center" vertical="center"/>
    </xf>
    <xf numFmtId="178" fontId="13" fillId="11" borderId="12" xfId="2" applyNumberFormat="1" applyFont="1" applyFill="1" applyBorder="1" applyAlignment="1">
      <alignment horizontal="center" vertical="center"/>
    </xf>
    <xf numFmtId="0" fontId="15" fillId="12" borderId="2" xfId="2" applyNumberFormat="1" applyFont="1" applyFill="1" applyBorder="1" applyAlignment="1"/>
    <xf numFmtId="10" fontId="17" fillId="8" borderId="2" xfId="2" applyNumberFormat="1" applyFont="1" applyFill="1" applyBorder="1" applyAlignment="1" applyProtection="1">
      <alignment horizontal="center" vertical="center"/>
    </xf>
    <xf numFmtId="178" fontId="13" fillId="11" borderId="2" xfId="2" applyNumberFormat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/>
    </xf>
    <xf numFmtId="0" fontId="1" fillId="2" borderId="1" xfId="1" applyFill="1" applyBorder="1"/>
    <xf numFmtId="0" fontId="6" fillId="2" borderId="2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9" fillId="12" borderId="1" xfId="1" applyFont="1" applyFill="1" applyBorder="1" applyAlignment="1">
      <alignment horizontal="center" vertical="center"/>
    </xf>
    <xf numFmtId="0" fontId="19" fillId="12" borderId="14" xfId="1" applyFont="1" applyFill="1" applyBorder="1" applyAlignment="1">
      <alignment horizontal="center" vertical="center"/>
    </xf>
    <xf numFmtId="0" fontId="19" fillId="12" borderId="15" xfId="1" applyFont="1" applyFill="1" applyBorder="1" applyAlignment="1">
      <alignment horizontal="center" vertical="center" wrapText="1"/>
    </xf>
    <xf numFmtId="0" fontId="23" fillId="11" borderId="2" xfId="1" applyFont="1" applyFill="1" applyBorder="1" applyAlignment="1">
      <alignment horizontal="center" vertical="center" wrapText="1"/>
    </xf>
    <xf numFmtId="178" fontId="23" fillId="0" borderId="2" xfId="1" applyNumberFormat="1" applyFont="1" applyBorder="1" applyAlignment="1">
      <alignment horizontal="center" vertical="center" wrapText="1"/>
    </xf>
    <xf numFmtId="178" fontId="15" fillId="11" borderId="2" xfId="2" applyNumberFormat="1" applyFont="1" applyFill="1" applyBorder="1" applyAlignment="1" applyProtection="1">
      <alignment horizontal="center" vertical="center"/>
    </xf>
    <xf numFmtId="178" fontId="23" fillId="0" borderId="2" xfId="1" applyNumberFormat="1" applyFont="1" applyBorder="1" applyAlignment="1">
      <alignment horizontal="center" wrapText="1"/>
    </xf>
    <xf numFmtId="0" fontId="24" fillId="2" borderId="0" xfId="1" applyFont="1" applyFill="1"/>
    <xf numFmtId="178" fontId="15" fillId="11" borderId="2" xfId="2" applyNumberFormat="1" applyFont="1" applyFill="1" applyBorder="1" applyAlignment="1" applyProtection="1">
      <alignment horizontal="center"/>
    </xf>
    <xf numFmtId="0" fontId="12" fillId="7" borderId="2" xfId="2" applyNumberFormat="1" applyFont="1" applyFill="1" applyBorder="1" applyAlignment="1" applyProtection="1">
      <alignment horizontal="center" vertical="center"/>
    </xf>
    <xf numFmtId="178" fontId="25" fillId="6" borderId="2" xfId="2" applyNumberFormat="1" applyFont="1" applyFill="1" applyBorder="1" applyAlignment="1" applyProtection="1">
      <alignment horizontal="center" vertical="center"/>
    </xf>
    <xf numFmtId="0" fontId="26" fillId="2" borderId="0" xfId="2" applyNumberFormat="1" applyFont="1" applyFill="1" applyBorder="1" applyAlignment="1" applyProtection="1">
      <alignment horizontal="center" vertical="center"/>
    </xf>
    <xf numFmtId="178" fontId="25" fillId="2" borderId="0" xfId="2" applyNumberFormat="1" applyFont="1" applyFill="1" applyBorder="1" applyAlignment="1" applyProtection="1">
      <alignment horizontal="center" vertical="center"/>
    </xf>
    <xf numFmtId="0" fontId="18" fillId="0" borderId="8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178" fontId="16" fillId="9" borderId="2" xfId="3" applyNumberFormat="1" applyFont="1" applyFill="1" applyBorder="1" applyAlignment="1">
      <alignment horizontal="center" vertical="center"/>
    </xf>
    <xf numFmtId="178" fontId="16" fillId="9" borderId="2" xfId="3" applyNumberFormat="1" applyFont="1" applyFill="1" applyBorder="1" applyAlignment="1">
      <alignment horizontal="center" vertical="center"/>
    </xf>
    <xf numFmtId="0" fontId="15" fillId="11" borderId="2" xfId="3" applyFont="1" applyFill="1" applyBorder="1" applyAlignment="1">
      <alignment horizontal="center" vertical="center"/>
    </xf>
    <xf numFmtId="0" fontId="15" fillId="0" borderId="2" xfId="0" applyFont="1" applyBorder="1" applyAlignment="1">
      <alignment horizontal="justify" vertical="top" wrapText="1"/>
    </xf>
    <xf numFmtId="0" fontId="15" fillId="0" borderId="2" xfId="0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justify" vertical="top" wrapText="1"/>
    </xf>
    <xf numFmtId="0" fontId="28" fillId="0" borderId="2" xfId="0" applyFont="1" applyBorder="1" applyAlignment="1">
      <alignment horizontal="justify" vertical="top" wrapText="1"/>
    </xf>
    <xf numFmtId="0" fontId="16" fillId="9" borderId="16" xfId="3" applyFont="1" applyFill="1" applyBorder="1" applyAlignment="1">
      <alignment horizontal="center" vertical="center"/>
    </xf>
    <xf numFmtId="178" fontId="16" fillId="13" borderId="2" xfId="3" applyNumberFormat="1" applyFont="1" applyFill="1" applyBorder="1" applyAlignment="1">
      <alignment horizontal="center"/>
    </xf>
    <xf numFmtId="178" fontId="16" fillId="9" borderId="2" xfId="3" applyNumberFormat="1" applyFont="1" applyFill="1" applyBorder="1"/>
    <xf numFmtId="0" fontId="16" fillId="9" borderId="3" xfId="3" applyFont="1" applyFill="1" applyBorder="1" applyAlignment="1">
      <alignment horizontal="center" vertical="center" wrapText="1"/>
    </xf>
    <xf numFmtId="0" fontId="29" fillId="9" borderId="7" xfId="3" applyFont="1" applyFill="1" applyBorder="1" applyAlignment="1">
      <alignment horizontal="center" vertical="center" wrapText="1"/>
    </xf>
    <xf numFmtId="178" fontId="29" fillId="9" borderId="2" xfId="3" applyNumberFormat="1" applyFont="1" applyFill="1" applyBorder="1"/>
    <xf numFmtId="0" fontId="16" fillId="9" borderId="15" xfId="3" applyFont="1" applyFill="1" applyBorder="1" applyAlignment="1">
      <alignment horizontal="center" vertical="center"/>
    </xf>
    <xf numFmtId="178" fontId="16" fillId="9" borderId="2" xfId="3" applyNumberFormat="1" applyFont="1" applyFill="1" applyBorder="1" applyAlignment="1">
      <alignment horizontal="center"/>
    </xf>
    <xf numFmtId="0" fontId="16" fillId="9" borderId="2" xfId="3" applyFont="1" applyFill="1" applyBorder="1" applyAlignment="1">
      <alignment horizontal="center"/>
    </xf>
    <xf numFmtId="0" fontId="15" fillId="11" borderId="3" xfId="3" applyFont="1" applyFill="1" applyBorder="1" applyAlignment="1">
      <alignment horizontal="center" vertical="center"/>
    </xf>
    <xf numFmtId="178" fontId="30" fillId="11" borderId="2" xfId="3" applyNumberFormat="1" applyFont="1" applyFill="1" applyBorder="1" applyAlignment="1">
      <alignment horizontal="center" vertical="center"/>
    </xf>
    <xf numFmtId="178" fontId="27" fillId="14" borderId="2" xfId="3" applyNumberFormat="1" applyFont="1" applyFill="1" applyBorder="1"/>
    <xf numFmtId="178" fontId="27" fillId="11" borderId="2" xfId="3" applyNumberFormat="1" applyFont="1" applyFill="1" applyBorder="1"/>
    <xf numFmtId="178" fontId="27" fillId="11" borderId="2" xfId="3" applyNumberFormat="1" applyFont="1" applyFill="1" applyBorder="1" applyAlignment="1">
      <alignment horizontal="center"/>
    </xf>
    <xf numFmtId="0" fontId="27" fillId="11" borderId="2" xfId="3" applyFont="1" applyFill="1" applyBorder="1"/>
    <xf numFmtId="0" fontId="15" fillId="11" borderId="3" xfId="3" applyFont="1" applyFill="1" applyBorder="1" applyAlignment="1">
      <alignment horizontal="left"/>
    </xf>
    <xf numFmtId="0" fontId="12" fillId="7" borderId="3" xfId="2" applyNumberFormat="1" applyFont="1" applyFill="1" applyBorder="1" applyAlignment="1" applyProtection="1">
      <alignment horizontal="center" vertical="center"/>
    </xf>
    <xf numFmtId="0" fontId="12" fillId="7" borderId="8" xfId="2" applyNumberFormat="1" applyFont="1" applyFill="1" applyBorder="1" applyAlignment="1" applyProtection="1">
      <alignment horizontal="center" vertical="center"/>
    </xf>
    <xf numFmtId="0" fontId="12" fillId="7" borderId="7" xfId="2" applyNumberFormat="1" applyFont="1" applyFill="1" applyBorder="1" applyAlignment="1" applyProtection="1">
      <alignment horizontal="center" vertical="center"/>
    </xf>
  </cellXfs>
  <cellStyles count="5">
    <cellStyle name="常规" xfId="0" builtinId="0"/>
    <cellStyle name="常规 2 2" xfId="3"/>
    <cellStyle name="常规 4" xfId="1"/>
    <cellStyle name="常规 6" xfId="4"/>
    <cellStyle name="常规_HWIT-CMM IPM T09-Project Estimation Table（方法一） V1.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777;&#21048;&#36719;&#20214;&#22269;&#23494;&#25913;&#36896;&#39033;&#30446;&#24635;&#20307;&#35745;&#2101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ork\MES&#26989;&#21209;\&#12469;&#12452;&#12488;\&#26085;&#29987;&#20013;&#22269;\&#35211;&#31309;\&#31532;4&#22238;&#35211;&#31309;\MES&#35211;&#31309;\Work\MES&#26989;&#21209;\&#12469;&#12452;&#12488;\NMEX\&#35211;&#31309;\&#21516;&#26399;&#29983;&#29987;&#25913;&#36896;-&#31532;2&#27573;\&#25552;&#20986;&#29256;\&#35211;&#31309;&#35443;&#32048;\NMEX_DOUKI_QuotationDeta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01.234\&#19979;&#36733;\Documents%20and%20Settings\cindy\Local%20Settings\Temporary%20Internet%20Files\Content.IE5\C9ZP8XSN\Resource%20Center\Tools\vss2004\temp\HWIT-CMM%20IPM%20T09-Project%20Estimation%20Table&#65288;&#26041;&#27861;&#19968;&#65289;%20V1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ing/AppData/Local/Temp/Rar$DIa0.133/&#27169;&#26495;-&#39033;&#30446;&#20272;&#31639;&#34920;-Deph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29.171\&#20849;&#20139;&#25991;&#26723;\DOCUME~1\Dick\LOCALS~1\Temp\Rar$DI00.990\&#38656;&#27714;&#31649;&#29702;&#29992;&#34920;&#27169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32;&#65298;&#65297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20;&#65304;&#6529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29.171\&#20849;&#20139;&#25991;&#26723;\Documents%20and%20Settings\Dick\Local%20Settings\Temporary%20Internet%20Files\Content.IE5\3F1BRX0W\&#38656;&#27714;&#27169;&#26495;\&#38656;&#27714;&#36319;&#36394;&#30697;&#38453;&#27169;&#2925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01.234\&#19979;&#36733;\Marketing%20Case\2007years\1-Close\Lan-you%20Shenzhen\Lan-you_SystemFiles\14_&#21313;&#20108;&#26376;&#31532;&#19968;&#29256;\4_&#25903;&#25345;&#36807;&#31243;\46_&#36136;&#37327;&#20445;&#35777;\1_&#27169;&#26495;\&#36136;&#37327;&#20445;&#35777;&#24037;&#20316;&#34920;_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模板修订记录"/>
      <sheetName val="项目总体计划"/>
      <sheetName val="配置管理计划"/>
      <sheetName val="项目估计书"/>
      <sheetName val="质量目标定义"/>
      <sheetName val="项目裁剪指南及检查单"/>
    </sheetNames>
    <sheetDataSet>
      <sheetData sheetId="0"/>
      <sheetData sheetId="1">
        <row r="1">
          <cell r="C1" t="str">
            <v>证券软件国密改造项目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Condition"/>
      <sheetName val="Schedule"/>
      <sheetName val="Hardware Detail"/>
      <sheetName val="Douki Modify(Tracking Layout)"/>
      <sheetName val="PBS Modify(Layout &amp; Logic)"/>
      <sheetName val="Unit"/>
      <sheetName val="機能積上げ"/>
      <sheetName val="TRW"/>
      <sheetName val="Commissioning"/>
      <sheetName val="大同信号現調"/>
      <sheetName val="ハードウェア"/>
      <sheetName val="テスト環境構築"/>
    </sheetNames>
    <sheetDataSet>
      <sheetData sheetId="0" refreshError="1"/>
      <sheetData sheetId="1" refreshError="1"/>
      <sheetData sheetId="2" refreshError="1"/>
      <sheetData sheetId="3">
        <row r="28">
          <cell r="F28">
            <v>166927</v>
          </cell>
        </row>
      </sheetData>
      <sheetData sheetId="4" refreshError="1"/>
      <sheetData sheetId="5" refreshError="1"/>
      <sheetData sheetId="6"/>
      <sheetData sheetId="7">
        <row r="44">
          <cell r="O44">
            <v>19.962500000000002</v>
          </cell>
        </row>
        <row r="45">
          <cell r="O45">
            <v>1</v>
          </cell>
        </row>
        <row r="46">
          <cell r="O46">
            <v>2</v>
          </cell>
        </row>
        <row r="47">
          <cell r="O47">
            <v>2</v>
          </cell>
        </row>
      </sheetData>
      <sheetData sheetId="8"/>
      <sheetData sheetId="9"/>
      <sheetData sheetId="10">
        <row r="16">
          <cell r="L16">
            <v>1.8080000000000001</v>
          </cell>
        </row>
      </sheetData>
      <sheetData sheetId="11" refreshError="1"/>
      <sheetData sheetId="12">
        <row r="5">
          <cell r="H5">
            <v>0.39648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基本信息"/>
      <sheetName val="02 参考依据"/>
      <sheetName val="03 工作分解"/>
      <sheetName val="04 一轮估算"/>
      <sheetName val="05 二轮估算"/>
      <sheetName val="06 三轮估算"/>
      <sheetName val="07 估算汇总"/>
      <sheetName val="08 工作量分解"/>
      <sheetName val="09 工作量模型"/>
      <sheetName val="Sche Estimation"/>
      <sheetName val="Estimate Track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12">
          <cell r="AA12">
            <v>37170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基本信息"/>
      <sheetName val="2.估算前提信息"/>
      <sheetName val="3.WBS分解"/>
      <sheetName val="第一轮"/>
      <sheetName val="第二轮"/>
      <sheetName val="第三轮"/>
      <sheetName val="汇总"/>
      <sheetName val="4.工作量估算"/>
      <sheetName val="5.成本估算"/>
      <sheetName val="6.进度估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</sheetNames>
    <sheetDataSet>
      <sheetData sheetId="0"/>
      <sheetData sheetId="1"/>
      <sheetData sheetId="2">
        <row r="8">
          <cell r="D8" t="str">
            <v>新增</v>
          </cell>
          <cell r="H8" t="str">
            <v>功能要求</v>
          </cell>
        </row>
        <row r="9">
          <cell r="D9" t="str">
            <v>变更</v>
          </cell>
          <cell r="H9" t="str">
            <v>性能要求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２１"/>
    </sheetNames>
    <definedNames>
      <definedName name="Module1.TOKUCHG"/>
      <definedName name="TOKUCHG2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Ｈ８０"/>
    </sheetNames>
    <definedNames>
      <definedName name="Module1.TOKUCHG2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</sheetNames>
    <sheetDataSet>
      <sheetData sheetId="0" refreshError="1"/>
      <sheetData sheetId="1" refreshError="1"/>
      <sheetData sheetId="2">
        <row r="8">
          <cell r="F8" t="str">
            <v>a</v>
          </cell>
        </row>
        <row r="9">
          <cell r="F9" t="str">
            <v>x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模板封面"/>
      <sheetName val="目录"/>
      <sheetName val="项目审计情况报告"/>
      <sheetName val="阶段活动检查表"/>
      <sheetName val="独立活动检查表"/>
      <sheetName val="质量问题跟踪表"/>
      <sheetName val="不符合问题处理报告"/>
      <sheetName val="项目质量度量报告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B2" sqref="B2:I2"/>
    </sheetView>
  </sheetViews>
  <sheetFormatPr defaultRowHeight="13.5" outlineLevelRow="1"/>
  <cols>
    <col min="1" max="1" width="5.75" style="1" customWidth="1"/>
    <col min="2" max="2" width="28.125" style="1" customWidth="1"/>
    <col min="3" max="3" width="16.625" style="1" customWidth="1"/>
    <col min="4" max="4" width="15.375" style="1" customWidth="1"/>
    <col min="5" max="5" width="15.625" style="1" customWidth="1"/>
    <col min="6" max="6" width="17.625" style="1" customWidth="1"/>
    <col min="7" max="7" width="13.875" style="1" customWidth="1"/>
    <col min="8" max="8" width="13.75" style="1" customWidth="1"/>
    <col min="9" max="9" width="13" style="1" customWidth="1"/>
    <col min="10" max="10" width="10.25" style="1" customWidth="1"/>
    <col min="11" max="12" width="9" style="1"/>
    <col min="13" max="13" width="11.875" style="1" bestFit="1" customWidth="1"/>
    <col min="14" max="257" width="9" style="1"/>
    <col min="258" max="258" width="32" style="1" customWidth="1"/>
    <col min="259" max="259" width="15.125" style="1" customWidth="1"/>
    <col min="260" max="260" width="13.125" style="1" customWidth="1"/>
    <col min="261" max="261" width="14.625" style="1" customWidth="1"/>
    <col min="262" max="262" width="18.375" style="1" customWidth="1"/>
    <col min="263" max="513" width="9" style="1"/>
    <col min="514" max="514" width="32" style="1" customWidth="1"/>
    <col min="515" max="515" width="15.125" style="1" customWidth="1"/>
    <col min="516" max="516" width="13.125" style="1" customWidth="1"/>
    <col min="517" max="517" width="14.625" style="1" customWidth="1"/>
    <col min="518" max="518" width="18.375" style="1" customWidth="1"/>
    <col min="519" max="769" width="9" style="1"/>
    <col min="770" max="770" width="32" style="1" customWidth="1"/>
    <col min="771" max="771" width="15.125" style="1" customWidth="1"/>
    <col min="772" max="772" width="13.125" style="1" customWidth="1"/>
    <col min="773" max="773" width="14.625" style="1" customWidth="1"/>
    <col min="774" max="774" width="18.375" style="1" customWidth="1"/>
    <col min="775" max="1025" width="9" style="1"/>
    <col min="1026" max="1026" width="32" style="1" customWidth="1"/>
    <col min="1027" max="1027" width="15.125" style="1" customWidth="1"/>
    <col min="1028" max="1028" width="13.125" style="1" customWidth="1"/>
    <col min="1029" max="1029" width="14.625" style="1" customWidth="1"/>
    <col min="1030" max="1030" width="18.375" style="1" customWidth="1"/>
    <col min="1031" max="1281" width="9" style="1"/>
    <col min="1282" max="1282" width="32" style="1" customWidth="1"/>
    <col min="1283" max="1283" width="15.125" style="1" customWidth="1"/>
    <col min="1284" max="1284" width="13.125" style="1" customWidth="1"/>
    <col min="1285" max="1285" width="14.625" style="1" customWidth="1"/>
    <col min="1286" max="1286" width="18.375" style="1" customWidth="1"/>
    <col min="1287" max="1537" width="9" style="1"/>
    <col min="1538" max="1538" width="32" style="1" customWidth="1"/>
    <col min="1539" max="1539" width="15.125" style="1" customWidth="1"/>
    <col min="1540" max="1540" width="13.125" style="1" customWidth="1"/>
    <col min="1541" max="1541" width="14.625" style="1" customWidth="1"/>
    <col min="1542" max="1542" width="18.375" style="1" customWidth="1"/>
    <col min="1543" max="1793" width="9" style="1"/>
    <col min="1794" max="1794" width="32" style="1" customWidth="1"/>
    <col min="1795" max="1795" width="15.125" style="1" customWidth="1"/>
    <col min="1796" max="1796" width="13.125" style="1" customWidth="1"/>
    <col min="1797" max="1797" width="14.625" style="1" customWidth="1"/>
    <col min="1798" max="1798" width="18.375" style="1" customWidth="1"/>
    <col min="1799" max="2049" width="9" style="1"/>
    <col min="2050" max="2050" width="32" style="1" customWidth="1"/>
    <col min="2051" max="2051" width="15.125" style="1" customWidth="1"/>
    <col min="2052" max="2052" width="13.125" style="1" customWidth="1"/>
    <col min="2053" max="2053" width="14.625" style="1" customWidth="1"/>
    <col min="2054" max="2054" width="18.375" style="1" customWidth="1"/>
    <col min="2055" max="2305" width="9" style="1"/>
    <col min="2306" max="2306" width="32" style="1" customWidth="1"/>
    <col min="2307" max="2307" width="15.125" style="1" customWidth="1"/>
    <col min="2308" max="2308" width="13.125" style="1" customWidth="1"/>
    <col min="2309" max="2309" width="14.625" style="1" customWidth="1"/>
    <col min="2310" max="2310" width="18.375" style="1" customWidth="1"/>
    <col min="2311" max="2561" width="9" style="1"/>
    <col min="2562" max="2562" width="32" style="1" customWidth="1"/>
    <col min="2563" max="2563" width="15.125" style="1" customWidth="1"/>
    <col min="2564" max="2564" width="13.125" style="1" customWidth="1"/>
    <col min="2565" max="2565" width="14.625" style="1" customWidth="1"/>
    <col min="2566" max="2566" width="18.375" style="1" customWidth="1"/>
    <col min="2567" max="2817" width="9" style="1"/>
    <col min="2818" max="2818" width="32" style="1" customWidth="1"/>
    <col min="2819" max="2819" width="15.125" style="1" customWidth="1"/>
    <col min="2820" max="2820" width="13.125" style="1" customWidth="1"/>
    <col min="2821" max="2821" width="14.625" style="1" customWidth="1"/>
    <col min="2822" max="2822" width="18.375" style="1" customWidth="1"/>
    <col min="2823" max="3073" width="9" style="1"/>
    <col min="3074" max="3074" width="32" style="1" customWidth="1"/>
    <col min="3075" max="3075" width="15.125" style="1" customWidth="1"/>
    <col min="3076" max="3076" width="13.125" style="1" customWidth="1"/>
    <col min="3077" max="3077" width="14.625" style="1" customWidth="1"/>
    <col min="3078" max="3078" width="18.375" style="1" customWidth="1"/>
    <col min="3079" max="3329" width="9" style="1"/>
    <col min="3330" max="3330" width="32" style="1" customWidth="1"/>
    <col min="3331" max="3331" width="15.125" style="1" customWidth="1"/>
    <col min="3332" max="3332" width="13.125" style="1" customWidth="1"/>
    <col min="3333" max="3333" width="14.625" style="1" customWidth="1"/>
    <col min="3334" max="3334" width="18.375" style="1" customWidth="1"/>
    <col min="3335" max="3585" width="9" style="1"/>
    <col min="3586" max="3586" width="32" style="1" customWidth="1"/>
    <col min="3587" max="3587" width="15.125" style="1" customWidth="1"/>
    <col min="3588" max="3588" width="13.125" style="1" customWidth="1"/>
    <col min="3589" max="3589" width="14.625" style="1" customWidth="1"/>
    <col min="3590" max="3590" width="18.375" style="1" customWidth="1"/>
    <col min="3591" max="3841" width="9" style="1"/>
    <col min="3842" max="3842" width="32" style="1" customWidth="1"/>
    <col min="3843" max="3843" width="15.125" style="1" customWidth="1"/>
    <col min="3844" max="3844" width="13.125" style="1" customWidth="1"/>
    <col min="3845" max="3845" width="14.625" style="1" customWidth="1"/>
    <col min="3846" max="3846" width="18.375" style="1" customWidth="1"/>
    <col min="3847" max="4097" width="9" style="1"/>
    <col min="4098" max="4098" width="32" style="1" customWidth="1"/>
    <col min="4099" max="4099" width="15.125" style="1" customWidth="1"/>
    <col min="4100" max="4100" width="13.125" style="1" customWidth="1"/>
    <col min="4101" max="4101" width="14.625" style="1" customWidth="1"/>
    <col min="4102" max="4102" width="18.375" style="1" customWidth="1"/>
    <col min="4103" max="4353" width="9" style="1"/>
    <col min="4354" max="4354" width="32" style="1" customWidth="1"/>
    <col min="4355" max="4355" width="15.125" style="1" customWidth="1"/>
    <col min="4356" max="4356" width="13.125" style="1" customWidth="1"/>
    <col min="4357" max="4357" width="14.625" style="1" customWidth="1"/>
    <col min="4358" max="4358" width="18.375" style="1" customWidth="1"/>
    <col min="4359" max="4609" width="9" style="1"/>
    <col min="4610" max="4610" width="32" style="1" customWidth="1"/>
    <col min="4611" max="4611" width="15.125" style="1" customWidth="1"/>
    <col min="4612" max="4612" width="13.125" style="1" customWidth="1"/>
    <col min="4613" max="4613" width="14.625" style="1" customWidth="1"/>
    <col min="4614" max="4614" width="18.375" style="1" customWidth="1"/>
    <col min="4615" max="4865" width="9" style="1"/>
    <col min="4866" max="4866" width="32" style="1" customWidth="1"/>
    <col min="4867" max="4867" width="15.125" style="1" customWidth="1"/>
    <col min="4868" max="4868" width="13.125" style="1" customWidth="1"/>
    <col min="4869" max="4869" width="14.625" style="1" customWidth="1"/>
    <col min="4870" max="4870" width="18.375" style="1" customWidth="1"/>
    <col min="4871" max="5121" width="9" style="1"/>
    <col min="5122" max="5122" width="32" style="1" customWidth="1"/>
    <col min="5123" max="5123" width="15.125" style="1" customWidth="1"/>
    <col min="5124" max="5124" width="13.125" style="1" customWidth="1"/>
    <col min="5125" max="5125" width="14.625" style="1" customWidth="1"/>
    <col min="5126" max="5126" width="18.375" style="1" customWidth="1"/>
    <col min="5127" max="5377" width="9" style="1"/>
    <col min="5378" max="5378" width="32" style="1" customWidth="1"/>
    <col min="5379" max="5379" width="15.125" style="1" customWidth="1"/>
    <col min="5380" max="5380" width="13.125" style="1" customWidth="1"/>
    <col min="5381" max="5381" width="14.625" style="1" customWidth="1"/>
    <col min="5382" max="5382" width="18.375" style="1" customWidth="1"/>
    <col min="5383" max="5633" width="9" style="1"/>
    <col min="5634" max="5634" width="32" style="1" customWidth="1"/>
    <col min="5635" max="5635" width="15.125" style="1" customWidth="1"/>
    <col min="5636" max="5636" width="13.125" style="1" customWidth="1"/>
    <col min="5637" max="5637" width="14.625" style="1" customWidth="1"/>
    <col min="5638" max="5638" width="18.375" style="1" customWidth="1"/>
    <col min="5639" max="5889" width="9" style="1"/>
    <col min="5890" max="5890" width="32" style="1" customWidth="1"/>
    <col min="5891" max="5891" width="15.125" style="1" customWidth="1"/>
    <col min="5892" max="5892" width="13.125" style="1" customWidth="1"/>
    <col min="5893" max="5893" width="14.625" style="1" customWidth="1"/>
    <col min="5894" max="5894" width="18.375" style="1" customWidth="1"/>
    <col min="5895" max="6145" width="9" style="1"/>
    <col min="6146" max="6146" width="32" style="1" customWidth="1"/>
    <col min="6147" max="6147" width="15.125" style="1" customWidth="1"/>
    <col min="6148" max="6148" width="13.125" style="1" customWidth="1"/>
    <col min="6149" max="6149" width="14.625" style="1" customWidth="1"/>
    <col min="6150" max="6150" width="18.375" style="1" customWidth="1"/>
    <col min="6151" max="6401" width="9" style="1"/>
    <col min="6402" max="6402" width="32" style="1" customWidth="1"/>
    <col min="6403" max="6403" width="15.125" style="1" customWidth="1"/>
    <col min="6404" max="6404" width="13.125" style="1" customWidth="1"/>
    <col min="6405" max="6405" width="14.625" style="1" customWidth="1"/>
    <col min="6406" max="6406" width="18.375" style="1" customWidth="1"/>
    <col min="6407" max="6657" width="9" style="1"/>
    <col min="6658" max="6658" width="32" style="1" customWidth="1"/>
    <col min="6659" max="6659" width="15.125" style="1" customWidth="1"/>
    <col min="6660" max="6660" width="13.125" style="1" customWidth="1"/>
    <col min="6661" max="6661" width="14.625" style="1" customWidth="1"/>
    <col min="6662" max="6662" width="18.375" style="1" customWidth="1"/>
    <col min="6663" max="6913" width="9" style="1"/>
    <col min="6914" max="6914" width="32" style="1" customWidth="1"/>
    <col min="6915" max="6915" width="15.125" style="1" customWidth="1"/>
    <col min="6916" max="6916" width="13.125" style="1" customWidth="1"/>
    <col min="6917" max="6917" width="14.625" style="1" customWidth="1"/>
    <col min="6918" max="6918" width="18.375" style="1" customWidth="1"/>
    <col min="6919" max="7169" width="9" style="1"/>
    <col min="7170" max="7170" width="32" style="1" customWidth="1"/>
    <col min="7171" max="7171" width="15.125" style="1" customWidth="1"/>
    <col min="7172" max="7172" width="13.125" style="1" customWidth="1"/>
    <col min="7173" max="7173" width="14.625" style="1" customWidth="1"/>
    <col min="7174" max="7174" width="18.375" style="1" customWidth="1"/>
    <col min="7175" max="7425" width="9" style="1"/>
    <col min="7426" max="7426" width="32" style="1" customWidth="1"/>
    <col min="7427" max="7427" width="15.125" style="1" customWidth="1"/>
    <col min="7428" max="7428" width="13.125" style="1" customWidth="1"/>
    <col min="7429" max="7429" width="14.625" style="1" customWidth="1"/>
    <col min="7430" max="7430" width="18.375" style="1" customWidth="1"/>
    <col min="7431" max="7681" width="9" style="1"/>
    <col min="7682" max="7682" width="32" style="1" customWidth="1"/>
    <col min="7683" max="7683" width="15.125" style="1" customWidth="1"/>
    <col min="7684" max="7684" width="13.125" style="1" customWidth="1"/>
    <col min="7685" max="7685" width="14.625" style="1" customWidth="1"/>
    <col min="7686" max="7686" width="18.375" style="1" customWidth="1"/>
    <col min="7687" max="7937" width="9" style="1"/>
    <col min="7938" max="7938" width="32" style="1" customWidth="1"/>
    <col min="7939" max="7939" width="15.125" style="1" customWidth="1"/>
    <col min="7940" max="7940" width="13.125" style="1" customWidth="1"/>
    <col min="7941" max="7941" width="14.625" style="1" customWidth="1"/>
    <col min="7942" max="7942" width="18.375" style="1" customWidth="1"/>
    <col min="7943" max="8193" width="9" style="1"/>
    <col min="8194" max="8194" width="32" style="1" customWidth="1"/>
    <col min="8195" max="8195" width="15.125" style="1" customWidth="1"/>
    <col min="8196" max="8196" width="13.125" style="1" customWidth="1"/>
    <col min="8197" max="8197" width="14.625" style="1" customWidth="1"/>
    <col min="8198" max="8198" width="18.375" style="1" customWidth="1"/>
    <col min="8199" max="8449" width="9" style="1"/>
    <col min="8450" max="8450" width="32" style="1" customWidth="1"/>
    <col min="8451" max="8451" width="15.125" style="1" customWidth="1"/>
    <col min="8452" max="8452" width="13.125" style="1" customWidth="1"/>
    <col min="8453" max="8453" width="14.625" style="1" customWidth="1"/>
    <col min="8454" max="8454" width="18.375" style="1" customWidth="1"/>
    <col min="8455" max="8705" width="9" style="1"/>
    <col min="8706" max="8706" width="32" style="1" customWidth="1"/>
    <col min="8707" max="8707" width="15.125" style="1" customWidth="1"/>
    <col min="8708" max="8708" width="13.125" style="1" customWidth="1"/>
    <col min="8709" max="8709" width="14.625" style="1" customWidth="1"/>
    <col min="8710" max="8710" width="18.375" style="1" customWidth="1"/>
    <col min="8711" max="8961" width="9" style="1"/>
    <col min="8962" max="8962" width="32" style="1" customWidth="1"/>
    <col min="8963" max="8963" width="15.125" style="1" customWidth="1"/>
    <col min="8964" max="8964" width="13.125" style="1" customWidth="1"/>
    <col min="8965" max="8965" width="14.625" style="1" customWidth="1"/>
    <col min="8966" max="8966" width="18.375" style="1" customWidth="1"/>
    <col min="8967" max="9217" width="9" style="1"/>
    <col min="9218" max="9218" width="32" style="1" customWidth="1"/>
    <col min="9219" max="9219" width="15.125" style="1" customWidth="1"/>
    <col min="9220" max="9220" width="13.125" style="1" customWidth="1"/>
    <col min="9221" max="9221" width="14.625" style="1" customWidth="1"/>
    <col min="9222" max="9222" width="18.375" style="1" customWidth="1"/>
    <col min="9223" max="9473" width="9" style="1"/>
    <col min="9474" max="9474" width="32" style="1" customWidth="1"/>
    <col min="9475" max="9475" width="15.125" style="1" customWidth="1"/>
    <col min="9476" max="9476" width="13.125" style="1" customWidth="1"/>
    <col min="9477" max="9477" width="14.625" style="1" customWidth="1"/>
    <col min="9478" max="9478" width="18.375" style="1" customWidth="1"/>
    <col min="9479" max="9729" width="9" style="1"/>
    <col min="9730" max="9730" width="32" style="1" customWidth="1"/>
    <col min="9731" max="9731" width="15.125" style="1" customWidth="1"/>
    <col min="9732" max="9732" width="13.125" style="1" customWidth="1"/>
    <col min="9733" max="9733" width="14.625" style="1" customWidth="1"/>
    <col min="9734" max="9734" width="18.375" style="1" customWidth="1"/>
    <col min="9735" max="9985" width="9" style="1"/>
    <col min="9986" max="9986" width="32" style="1" customWidth="1"/>
    <col min="9987" max="9987" width="15.125" style="1" customWidth="1"/>
    <col min="9988" max="9988" width="13.125" style="1" customWidth="1"/>
    <col min="9989" max="9989" width="14.625" style="1" customWidth="1"/>
    <col min="9990" max="9990" width="18.375" style="1" customWidth="1"/>
    <col min="9991" max="10241" width="9" style="1"/>
    <col min="10242" max="10242" width="32" style="1" customWidth="1"/>
    <col min="10243" max="10243" width="15.125" style="1" customWidth="1"/>
    <col min="10244" max="10244" width="13.125" style="1" customWidth="1"/>
    <col min="10245" max="10245" width="14.625" style="1" customWidth="1"/>
    <col min="10246" max="10246" width="18.375" style="1" customWidth="1"/>
    <col min="10247" max="10497" width="9" style="1"/>
    <col min="10498" max="10498" width="32" style="1" customWidth="1"/>
    <col min="10499" max="10499" width="15.125" style="1" customWidth="1"/>
    <col min="10500" max="10500" width="13.125" style="1" customWidth="1"/>
    <col min="10501" max="10501" width="14.625" style="1" customWidth="1"/>
    <col min="10502" max="10502" width="18.375" style="1" customWidth="1"/>
    <col min="10503" max="10753" width="9" style="1"/>
    <col min="10754" max="10754" width="32" style="1" customWidth="1"/>
    <col min="10755" max="10755" width="15.125" style="1" customWidth="1"/>
    <col min="10756" max="10756" width="13.125" style="1" customWidth="1"/>
    <col min="10757" max="10757" width="14.625" style="1" customWidth="1"/>
    <col min="10758" max="10758" width="18.375" style="1" customWidth="1"/>
    <col min="10759" max="11009" width="9" style="1"/>
    <col min="11010" max="11010" width="32" style="1" customWidth="1"/>
    <col min="11011" max="11011" width="15.125" style="1" customWidth="1"/>
    <col min="11012" max="11012" width="13.125" style="1" customWidth="1"/>
    <col min="11013" max="11013" width="14.625" style="1" customWidth="1"/>
    <col min="11014" max="11014" width="18.375" style="1" customWidth="1"/>
    <col min="11015" max="11265" width="9" style="1"/>
    <col min="11266" max="11266" width="32" style="1" customWidth="1"/>
    <col min="11267" max="11267" width="15.125" style="1" customWidth="1"/>
    <col min="11268" max="11268" width="13.125" style="1" customWidth="1"/>
    <col min="11269" max="11269" width="14.625" style="1" customWidth="1"/>
    <col min="11270" max="11270" width="18.375" style="1" customWidth="1"/>
    <col min="11271" max="11521" width="9" style="1"/>
    <col min="11522" max="11522" width="32" style="1" customWidth="1"/>
    <col min="11523" max="11523" width="15.125" style="1" customWidth="1"/>
    <col min="11524" max="11524" width="13.125" style="1" customWidth="1"/>
    <col min="11525" max="11525" width="14.625" style="1" customWidth="1"/>
    <col min="11526" max="11526" width="18.375" style="1" customWidth="1"/>
    <col min="11527" max="11777" width="9" style="1"/>
    <col min="11778" max="11778" width="32" style="1" customWidth="1"/>
    <col min="11779" max="11779" width="15.125" style="1" customWidth="1"/>
    <col min="11780" max="11780" width="13.125" style="1" customWidth="1"/>
    <col min="11781" max="11781" width="14.625" style="1" customWidth="1"/>
    <col min="11782" max="11782" width="18.375" style="1" customWidth="1"/>
    <col min="11783" max="12033" width="9" style="1"/>
    <col min="12034" max="12034" width="32" style="1" customWidth="1"/>
    <col min="12035" max="12035" width="15.125" style="1" customWidth="1"/>
    <col min="12036" max="12036" width="13.125" style="1" customWidth="1"/>
    <col min="12037" max="12037" width="14.625" style="1" customWidth="1"/>
    <col min="12038" max="12038" width="18.375" style="1" customWidth="1"/>
    <col min="12039" max="12289" width="9" style="1"/>
    <col min="12290" max="12290" width="32" style="1" customWidth="1"/>
    <col min="12291" max="12291" width="15.125" style="1" customWidth="1"/>
    <col min="12292" max="12292" width="13.125" style="1" customWidth="1"/>
    <col min="12293" max="12293" width="14.625" style="1" customWidth="1"/>
    <col min="12294" max="12294" width="18.375" style="1" customWidth="1"/>
    <col min="12295" max="12545" width="9" style="1"/>
    <col min="12546" max="12546" width="32" style="1" customWidth="1"/>
    <col min="12547" max="12547" width="15.125" style="1" customWidth="1"/>
    <col min="12548" max="12548" width="13.125" style="1" customWidth="1"/>
    <col min="12549" max="12549" width="14.625" style="1" customWidth="1"/>
    <col min="12550" max="12550" width="18.375" style="1" customWidth="1"/>
    <col min="12551" max="12801" width="9" style="1"/>
    <col min="12802" max="12802" width="32" style="1" customWidth="1"/>
    <col min="12803" max="12803" width="15.125" style="1" customWidth="1"/>
    <col min="12804" max="12804" width="13.125" style="1" customWidth="1"/>
    <col min="12805" max="12805" width="14.625" style="1" customWidth="1"/>
    <col min="12806" max="12806" width="18.375" style="1" customWidth="1"/>
    <col min="12807" max="13057" width="9" style="1"/>
    <col min="13058" max="13058" width="32" style="1" customWidth="1"/>
    <col min="13059" max="13059" width="15.125" style="1" customWidth="1"/>
    <col min="13060" max="13060" width="13.125" style="1" customWidth="1"/>
    <col min="13061" max="13061" width="14.625" style="1" customWidth="1"/>
    <col min="13062" max="13062" width="18.375" style="1" customWidth="1"/>
    <col min="13063" max="13313" width="9" style="1"/>
    <col min="13314" max="13314" width="32" style="1" customWidth="1"/>
    <col min="13315" max="13315" width="15.125" style="1" customWidth="1"/>
    <col min="13316" max="13316" width="13.125" style="1" customWidth="1"/>
    <col min="13317" max="13317" width="14.625" style="1" customWidth="1"/>
    <col min="13318" max="13318" width="18.375" style="1" customWidth="1"/>
    <col min="13319" max="13569" width="9" style="1"/>
    <col min="13570" max="13570" width="32" style="1" customWidth="1"/>
    <col min="13571" max="13571" width="15.125" style="1" customWidth="1"/>
    <col min="13572" max="13572" width="13.125" style="1" customWidth="1"/>
    <col min="13573" max="13573" width="14.625" style="1" customWidth="1"/>
    <col min="13574" max="13574" width="18.375" style="1" customWidth="1"/>
    <col min="13575" max="13825" width="9" style="1"/>
    <col min="13826" max="13826" width="32" style="1" customWidth="1"/>
    <col min="13827" max="13827" width="15.125" style="1" customWidth="1"/>
    <col min="13828" max="13828" width="13.125" style="1" customWidth="1"/>
    <col min="13829" max="13829" width="14.625" style="1" customWidth="1"/>
    <col min="13830" max="13830" width="18.375" style="1" customWidth="1"/>
    <col min="13831" max="14081" width="9" style="1"/>
    <col min="14082" max="14082" width="32" style="1" customWidth="1"/>
    <col min="14083" max="14083" width="15.125" style="1" customWidth="1"/>
    <col min="14084" max="14084" width="13.125" style="1" customWidth="1"/>
    <col min="14085" max="14085" width="14.625" style="1" customWidth="1"/>
    <col min="14086" max="14086" width="18.375" style="1" customWidth="1"/>
    <col min="14087" max="14337" width="9" style="1"/>
    <col min="14338" max="14338" width="32" style="1" customWidth="1"/>
    <col min="14339" max="14339" width="15.125" style="1" customWidth="1"/>
    <col min="14340" max="14340" width="13.125" style="1" customWidth="1"/>
    <col min="14341" max="14341" width="14.625" style="1" customWidth="1"/>
    <col min="14342" max="14342" width="18.375" style="1" customWidth="1"/>
    <col min="14343" max="14593" width="9" style="1"/>
    <col min="14594" max="14594" width="32" style="1" customWidth="1"/>
    <col min="14595" max="14595" width="15.125" style="1" customWidth="1"/>
    <col min="14596" max="14596" width="13.125" style="1" customWidth="1"/>
    <col min="14597" max="14597" width="14.625" style="1" customWidth="1"/>
    <col min="14598" max="14598" width="18.375" style="1" customWidth="1"/>
    <col min="14599" max="14849" width="9" style="1"/>
    <col min="14850" max="14850" width="32" style="1" customWidth="1"/>
    <col min="14851" max="14851" width="15.125" style="1" customWidth="1"/>
    <col min="14852" max="14852" width="13.125" style="1" customWidth="1"/>
    <col min="14853" max="14853" width="14.625" style="1" customWidth="1"/>
    <col min="14854" max="14854" width="18.375" style="1" customWidth="1"/>
    <col min="14855" max="15105" width="9" style="1"/>
    <col min="15106" max="15106" width="32" style="1" customWidth="1"/>
    <col min="15107" max="15107" width="15.125" style="1" customWidth="1"/>
    <col min="15108" max="15108" width="13.125" style="1" customWidth="1"/>
    <col min="15109" max="15109" width="14.625" style="1" customWidth="1"/>
    <col min="15110" max="15110" width="18.375" style="1" customWidth="1"/>
    <col min="15111" max="15361" width="9" style="1"/>
    <col min="15362" max="15362" width="32" style="1" customWidth="1"/>
    <col min="15363" max="15363" width="15.125" style="1" customWidth="1"/>
    <col min="15364" max="15364" width="13.125" style="1" customWidth="1"/>
    <col min="15365" max="15365" width="14.625" style="1" customWidth="1"/>
    <col min="15366" max="15366" width="18.375" style="1" customWidth="1"/>
    <col min="15367" max="15617" width="9" style="1"/>
    <col min="15618" max="15618" width="32" style="1" customWidth="1"/>
    <col min="15619" max="15619" width="15.125" style="1" customWidth="1"/>
    <col min="15620" max="15620" width="13.125" style="1" customWidth="1"/>
    <col min="15621" max="15621" width="14.625" style="1" customWidth="1"/>
    <col min="15622" max="15622" width="18.375" style="1" customWidth="1"/>
    <col min="15623" max="15873" width="9" style="1"/>
    <col min="15874" max="15874" width="32" style="1" customWidth="1"/>
    <col min="15875" max="15875" width="15.125" style="1" customWidth="1"/>
    <col min="15876" max="15876" width="13.125" style="1" customWidth="1"/>
    <col min="15877" max="15877" width="14.625" style="1" customWidth="1"/>
    <col min="15878" max="15878" width="18.375" style="1" customWidth="1"/>
    <col min="15879" max="16129" width="9" style="1"/>
    <col min="16130" max="16130" width="32" style="1" customWidth="1"/>
    <col min="16131" max="16131" width="15.125" style="1" customWidth="1"/>
    <col min="16132" max="16132" width="13.125" style="1" customWidth="1"/>
    <col min="16133" max="16133" width="14.625" style="1" customWidth="1"/>
    <col min="16134" max="16134" width="18.375" style="1" customWidth="1"/>
    <col min="16135" max="16384" width="9" style="1"/>
  </cols>
  <sheetData>
    <row r="1" spans="1:10" ht="29.25" customHeight="1">
      <c r="B1" s="2" t="str">
        <f>[1]项目总体计划!C1&amp;" 项目估计书"</f>
        <v>证券软件国密改造项目 项目估计书</v>
      </c>
      <c r="C1" s="3"/>
      <c r="D1" s="3"/>
      <c r="E1" s="3"/>
      <c r="F1" s="3"/>
      <c r="G1" s="3"/>
      <c r="H1" s="3"/>
      <c r="I1" s="3"/>
    </row>
    <row r="2" spans="1:10" ht="42.75" customHeight="1">
      <c r="B2" s="4" t="s">
        <v>0</v>
      </c>
      <c r="C2" s="4"/>
      <c r="D2" s="4"/>
      <c r="E2" s="4"/>
      <c r="F2" s="4"/>
      <c r="G2" s="4"/>
      <c r="H2" s="4"/>
      <c r="I2" s="4"/>
    </row>
    <row r="3" spans="1:10" ht="27.75" customHeight="1">
      <c r="A3" s="5" t="s">
        <v>1</v>
      </c>
      <c r="B3" s="6"/>
      <c r="E3" s="7"/>
      <c r="F3" s="7"/>
    </row>
    <row r="4" spans="1:10" ht="26.25" customHeight="1">
      <c r="B4" s="8" t="s">
        <v>2</v>
      </c>
      <c r="C4" s="9" t="s">
        <v>3</v>
      </c>
    </row>
    <row r="5" spans="1:10" ht="18" customHeight="1"/>
    <row r="6" spans="1:10" ht="24.95" customHeight="1">
      <c r="B6" s="10" t="s">
        <v>4</v>
      </c>
      <c r="C6" s="11"/>
      <c r="D6" s="12">
        <f>IF(C4="Pert估算法",G39,IF(C4="类比估算法",H50,M67))</f>
        <v>62900</v>
      </c>
      <c r="F6" s="13" t="s">
        <v>5</v>
      </c>
      <c r="G6" s="14"/>
    </row>
    <row r="7" spans="1:10" ht="24.95" customHeight="1">
      <c r="B7" s="10" t="s">
        <v>6</v>
      </c>
      <c r="C7" s="11"/>
      <c r="D7" s="15">
        <v>75</v>
      </c>
      <c r="F7" s="16" t="s">
        <v>7</v>
      </c>
      <c r="G7" s="16" t="s">
        <v>8</v>
      </c>
      <c r="H7" s="17" t="s">
        <v>9</v>
      </c>
      <c r="I7" s="18"/>
      <c r="J7" s="19"/>
    </row>
    <row r="8" spans="1:10" ht="24.95" customHeight="1">
      <c r="B8" s="10" t="s">
        <v>10</v>
      </c>
      <c r="C8" s="11"/>
      <c r="D8" s="20">
        <v>1</v>
      </c>
      <c r="F8" s="16" t="s">
        <v>11</v>
      </c>
      <c r="G8" s="21">
        <v>1.2</v>
      </c>
      <c r="H8" s="22" t="s">
        <v>12</v>
      </c>
      <c r="I8" s="23"/>
      <c r="J8" s="24"/>
    </row>
    <row r="9" spans="1:10" ht="24.95" customHeight="1">
      <c r="B9" s="10" t="s">
        <v>13</v>
      </c>
      <c r="C9" s="11"/>
      <c r="D9" s="25">
        <v>5000</v>
      </c>
      <c r="F9" s="16" t="s">
        <v>14</v>
      </c>
      <c r="G9" s="21">
        <v>1.1000000000000001</v>
      </c>
      <c r="H9" s="22" t="s">
        <v>15</v>
      </c>
      <c r="I9" s="23"/>
      <c r="J9" s="24"/>
    </row>
    <row r="10" spans="1:10" ht="24.95" customHeight="1">
      <c r="B10" s="10" t="s">
        <v>16</v>
      </c>
      <c r="C10" s="11"/>
      <c r="D10" s="26">
        <v>0.6</v>
      </c>
      <c r="F10" s="16" t="s">
        <v>17</v>
      </c>
      <c r="G10" s="21">
        <v>1</v>
      </c>
      <c r="H10" s="22" t="s">
        <v>18</v>
      </c>
      <c r="I10" s="23"/>
      <c r="J10" s="24"/>
    </row>
    <row r="11" spans="1:10" ht="24.95" customHeight="1">
      <c r="B11" s="27" t="s">
        <v>19</v>
      </c>
      <c r="C11" s="27"/>
      <c r="D11" s="28">
        <f>IF(D7="","",((D6-D9*D10)*D8))</f>
        <v>59900</v>
      </c>
      <c r="F11" s="16" t="s">
        <v>20</v>
      </c>
      <c r="G11" s="21">
        <v>0.9</v>
      </c>
      <c r="H11" s="22" t="s">
        <v>21</v>
      </c>
      <c r="I11" s="23"/>
      <c r="J11" s="24"/>
    </row>
    <row r="12" spans="1:10" ht="24.95" customHeight="1">
      <c r="B12" s="27" t="s">
        <v>22</v>
      </c>
      <c r="C12" s="27"/>
      <c r="D12" s="28">
        <f>D11/D7</f>
        <v>798.66666666666663</v>
      </c>
      <c r="F12" s="16" t="s">
        <v>23</v>
      </c>
      <c r="G12" s="21">
        <v>0.8</v>
      </c>
      <c r="H12" s="22" t="s">
        <v>24</v>
      </c>
      <c r="I12" s="23"/>
      <c r="J12" s="24"/>
    </row>
    <row r="13" spans="1:10" ht="30" customHeight="1">
      <c r="B13" s="29"/>
      <c r="C13" s="29"/>
      <c r="D13" s="29"/>
    </row>
    <row r="14" spans="1:10" ht="24" customHeight="1">
      <c r="B14" s="30" t="s">
        <v>25</v>
      </c>
      <c r="C14" s="31"/>
      <c r="D14" s="32"/>
    </row>
    <row r="15" spans="1:10" ht="24" customHeight="1">
      <c r="B15" s="33" t="s">
        <v>26</v>
      </c>
      <c r="C15" s="34" t="s">
        <v>27</v>
      </c>
      <c r="D15" s="35" t="s">
        <v>28</v>
      </c>
    </row>
    <row r="16" spans="1:10" ht="21.75" customHeight="1">
      <c r="B16" s="36" t="s">
        <v>29</v>
      </c>
      <c r="C16" s="37">
        <f>SUM(C17:C21)</f>
        <v>0.99999999999999989</v>
      </c>
      <c r="D16" s="38">
        <f>SUM(D17:D21)</f>
        <v>798.66666666666663</v>
      </c>
    </row>
    <row r="17" spans="1:8" ht="21.75" customHeight="1">
      <c r="B17" s="39" t="s">
        <v>30</v>
      </c>
      <c r="C17" s="40">
        <v>0.15</v>
      </c>
      <c r="D17" s="41">
        <f>D12*C17</f>
        <v>119.79999999999998</v>
      </c>
    </row>
    <row r="18" spans="1:8" ht="21.75" customHeight="1">
      <c r="B18" s="39" t="s">
        <v>31</v>
      </c>
      <c r="C18" s="40">
        <v>0.2</v>
      </c>
      <c r="D18" s="41">
        <f>C18*D12</f>
        <v>159.73333333333335</v>
      </c>
    </row>
    <row r="19" spans="1:8" ht="21.75" customHeight="1">
      <c r="B19" s="39" t="s">
        <v>32</v>
      </c>
      <c r="C19" s="40">
        <v>0.35</v>
      </c>
      <c r="D19" s="41">
        <f>C19*D12</f>
        <v>279.5333333333333</v>
      </c>
    </row>
    <row r="20" spans="1:8" ht="21.75" customHeight="1">
      <c r="B20" s="39" t="s">
        <v>33</v>
      </c>
      <c r="C20" s="40">
        <v>0.2</v>
      </c>
      <c r="D20" s="41">
        <f>C20*D12</f>
        <v>159.73333333333335</v>
      </c>
    </row>
    <row r="21" spans="1:8" ht="21" customHeight="1">
      <c r="B21" s="39" t="s">
        <v>34</v>
      </c>
      <c r="C21" s="40">
        <v>0.1</v>
      </c>
      <c r="D21" s="41">
        <f>C21*D12</f>
        <v>79.866666666666674</v>
      </c>
    </row>
    <row r="22" spans="1:8" ht="28.5" customHeight="1">
      <c r="B22" s="42"/>
      <c r="C22" s="43"/>
      <c r="D22" s="43"/>
      <c r="E22" s="43"/>
      <c r="F22" s="43"/>
    </row>
    <row r="23" spans="1:8" ht="27" customHeight="1">
      <c r="A23" s="5" t="s">
        <v>35</v>
      </c>
      <c r="B23" s="44"/>
      <c r="C23" s="45"/>
      <c r="D23" s="7"/>
    </row>
    <row r="24" spans="1:8" ht="53.25" customHeight="1" outlineLevel="1">
      <c r="A24" s="46" t="s">
        <v>36</v>
      </c>
      <c r="B24" s="47" t="s">
        <v>37</v>
      </c>
      <c r="C24" s="48"/>
      <c r="D24" s="48"/>
      <c r="E24" s="48"/>
      <c r="F24" s="48"/>
      <c r="G24" s="49"/>
    </row>
    <row r="25" spans="1:8" ht="23.25" customHeight="1" outlineLevel="1">
      <c r="B25" s="50" t="s">
        <v>38</v>
      </c>
      <c r="C25" s="51"/>
      <c r="D25" s="52" t="s">
        <v>39</v>
      </c>
      <c r="E25" s="52" t="s">
        <v>40</v>
      </c>
      <c r="F25" s="52" t="s">
        <v>41</v>
      </c>
      <c r="G25" s="52" t="s">
        <v>42</v>
      </c>
    </row>
    <row r="26" spans="1:8" ht="19.5" customHeight="1" outlineLevel="1">
      <c r="B26" s="53" t="s">
        <v>43</v>
      </c>
      <c r="C26" s="53"/>
      <c r="D26" s="54">
        <v>1200</v>
      </c>
      <c r="E26" s="54">
        <v>1300</v>
      </c>
      <c r="F26" s="54">
        <v>1500</v>
      </c>
      <c r="G26" s="55">
        <f>(D26+4*E26+F26)/6</f>
        <v>1316.6666666666667</v>
      </c>
    </row>
    <row r="27" spans="1:8" ht="19.5" customHeight="1" outlineLevel="1">
      <c r="B27" s="53" t="s">
        <v>44</v>
      </c>
      <c r="C27" s="53"/>
      <c r="D27" s="56">
        <v>1100</v>
      </c>
      <c r="E27" s="56">
        <v>1250</v>
      </c>
      <c r="F27" s="56">
        <v>1500</v>
      </c>
      <c r="G27" s="55">
        <f t="shared" ref="G27:G37" si="0">(D27+4*E27+F27)/6</f>
        <v>1266.6666666666667</v>
      </c>
    </row>
    <row r="28" spans="1:8" ht="19.5" customHeight="1" outlineLevel="1">
      <c r="B28" s="53" t="s">
        <v>45</v>
      </c>
      <c r="C28" s="53"/>
      <c r="D28" s="56">
        <v>1100</v>
      </c>
      <c r="E28" s="56">
        <v>1400</v>
      </c>
      <c r="F28" s="56">
        <v>1500</v>
      </c>
      <c r="G28" s="55">
        <f t="shared" si="0"/>
        <v>1366.6666666666667</v>
      </c>
      <c r="H28" s="57"/>
    </row>
    <row r="29" spans="1:8" ht="19.5" customHeight="1" outlineLevel="1">
      <c r="B29" s="53" t="s">
        <v>46</v>
      </c>
      <c r="C29" s="53"/>
      <c r="D29" s="56"/>
      <c r="E29" s="56"/>
      <c r="F29" s="56"/>
      <c r="G29" s="55">
        <f t="shared" si="0"/>
        <v>0</v>
      </c>
    </row>
    <row r="30" spans="1:8" ht="19.5" customHeight="1" outlineLevel="1">
      <c r="B30" s="53" t="s">
        <v>47</v>
      </c>
      <c r="C30" s="53"/>
      <c r="D30" s="56"/>
      <c r="E30" s="56"/>
      <c r="F30" s="56"/>
      <c r="G30" s="55">
        <f t="shared" si="0"/>
        <v>0</v>
      </c>
    </row>
    <row r="31" spans="1:8" ht="19.5" customHeight="1" outlineLevel="1">
      <c r="B31" s="53" t="s">
        <v>48</v>
      </c>
      <c r="C31" s="53"/>
      <c r="D31" s="56"/>
      <c r="E31" s="56"/>
      <c r="F31" s="56"/>
      <c r="G31" s="55">
        <f t="shared" si="0"/>
        <v>0</v>
      </c>
    </row>
    <row r="32" spans="1:8" ht="19.5" customHeight="1" outlineLevel="1">
      <c r="B32" s="53" t="s">
        <v>49</v>
      </c>
      <c r="C32" s="53"/>
      <c r="D32" s="56"/>
      <c r="E32" s="56"/>
      <c r="F32" s="56"/>
      <c r="G32" s="55">
        <f t="shared" si="0"/>
        <v>0</v>
      </c>
    </row>
    <row r="33" spans="1:8" ht="19.5" customHeight="1" outlineLevel="1">
      <c r="B33" s="53" t="s">
        <v>50</v>
      </c>
      <c r="C33" s="53"/>
      <c r="D33" s="56"/>
      <c r="E33" s="56"/>
      <c r="F33" s="56"/>
      <c r="G33" s="55">
        <f t="shared" si="0"/>
        <v>0</v>
      </c>
    </row>
    <row r="34" spans="1:8" ht="19.5" customHeight="1" outlineLevel="1">
      <c r="B34" s="53" t="s">
        <v>51</v>
      </c>
      <c r="C34" s="53"/>
      <c r="D34" s="56"/>
      <c r="E34" s="56"/>
      <c r="F34" s="56"/>
      <c r="G34" s="55">
        <f t="shared" si="0"/>
        <v>0</v>
      </c>
    </row>
    <row r="35" spans="1:8" ht="19.5" customHeight="1" outlineLevel="1">
      <c r="B35" s="53" t="s">
        <v>52</v>
      </c>
      <c r="C35" s="53"/>
      <c r="D35" s="56"/>
      <c r="E35" s="56"/>
      <c r="F35" s="56"/>
      <c r="G35" s="55">
        <f t="shared" si="0"/>
        <v>0</v>
      </c>
    </row>
    <row r="36" spans="1:8" ht="19.5" customHeight="1" outlineLevel="1">
      <c r="B36" s="53"/>
      <c r="C36" s="53"/>
      <c r="D36" s="56"/>
      <c r="E36" s="56"/>
      <c r="F36" s="56"/>
      <c r="G36" s="55">
        <f>(D36+4*E36+F36)/6</f>
        <v>0</v>
      </c>
    </row>
    <row r="37" spans="1:8" ht="19.5" customHeight="1" outlineLevel="1">
      <c r="B37" s="53" t="s">
        <v>53</v>
      </c>
      <c r="C37" s="53"/>
      <c r="D37" s="56"/>
      <c r="E37" s="56"/>
      <c r="F37" s="56"/>
      <c r="G37" s="55">
        <f t="shared" si="0"/>
        <v>0</v>
      </c>
    </row>
    <row r="38" spans="1:8" ht="19.5" customHeight="1" outlineLevel="1">
      <c r="B38" s="53" t="s">
        <v>54</v>
      </c>
      <c r="C38" s="53"/>
      <c r="D38" s="54" t="s">
        <v>55</v>
      </c>
      <c r="E38" s="56" t="s">
        <v>55</v>
      </c>
      <c r="F38" s="56" t="s">
        <v>55</v>
      </c>
      <c r="G38" s="58" t="s">
        <v>55</v>
      </c>
    </row>
    <row r="39" spans="1:8" ht="32.25" customHeight="1" outlineLevel="1">
      <c r="B39" s="59" t="s">
        <v>56</v>
      </c>
      <c r="C39" s="59"/>
      <c r="D39" s="59"/>
      <c r="E39" s="59"/>
      <c r="F39" s="59"/>
      <c r="G39" s="60">
        <f>SUM(G26:G30)</f>
        <v>3950</v>
      </c>
    </row>
    <row r="40" spans="1:8" ht="23.25" customHeight="1">
      <c r="B40" s="61"/>
      <c r="C40" s="61"/>
      <c r="D40" s="61"/>
      <c r="E40" s="61"/>
      <c r="F40" s="62"/>
    </row>
    <row r="41" spans="1:8" ht="32.25" customHeight="1">
      <c r="A41" s="5" t="s">
        <v>57</v>
      </c>
      <c r="B41" s="44"/>
      <c r="C41" s="61"/>
      <c r="D41" s="61"/>
      <c r="E41" s="61"/>
      <c r="F41" s="62"/>
    </row>
    <row r="42" spans="1:8" ht="67.5" customHeight="1" outlineLevel="1">
      <c r="A42" s="46" t="s">
        <v>36</v>
      </c>
      <c r="B42" s="47" t="s">
        <v>58</v>
      </c>
      <c r="C42" s="63"/>
      <c r="D42" s="63"/>
      <c r="E42" s="63"/>
      <c r="F42" s="63"/>
      <c r="G42" s="63"/>
      <c r="H42" s="64"/>
    </row>
    <row r="43" spans="1:8" ht="24.75" customHeight="1" outlineLevel="1">
      <c r="B43" s="65" t="s">
        <v>59</v>
      </c>
      <c r="C43" s="65"/>
      <c r="D43" s="66" t="s">
        <v>60</v>
      </c>
      <c r="E43" s="66" t="s">
        <v>61</v>
      </c>
      <c r="F43" s="66" t="s">
        <v>62</v>
      </c>
      <c r="G43" s="66" t="s">
        <v>63</v>
      </c>
      <c r="H43" s="66" t="s">
        <v>64</v>
      </c>
    </row>
    <row r="44" spans="1:8" ht="24" customHeight="1" outlineLevel="1">
      <c r="B44" s="67" t="s">
        <v>65</v>
      </c>
      <c r="C44" s="67"/>
      <c r="D44" s="68" t="s">
        <v>66</v>
      </c>
      <c r="E44" s="68" t="s">
        <v>67</v>
      </c>
      <c r="F44" s="69">
        <v>1.4</v>
      </c>
      <c r="G44" s="70">
        <v>5000</v>
      </c>
      <c r="H44" s="70">
        <v>7000</v>
      </c>
    </row>
    <row r="45" spans="1:8" ht="24" customHeight="1" outlineLevel="1">
      <c r="B45" s="67" t="s">
        <v>68</v>
      </c>
      <c r="C45" s="67"/>
      <c r="D45" s="68" t="s">
        <v>69</v>
      </c>
      <c r="E45" s="68" t="s">
        <v>70</v>
      </c>
      <c r="F45" s="69">
        <v>1.4</v>
      </c>
      <c r="G45" s="70">
        <v>14000</v>
      </c>
      <c r="H45" s="70">
        <v>19600</v>
      </c>
    </row>
    <row r="46" spans="1:8" ht="24" customHeight="1" outlineLevel="1">
      <c r="B46" s="67" t="s">
        <v>71</v>
      </c>
      <c r="C46" s="67"/>
      <c r="D46" s="68" t="s">
        <v>72</v>
      </c>
      <c r="E46" s="68" t="s">
        <v>73</v>
      </c>
      <c r="F46" s="69">
        <v>1.7</v>
      </c>
      <c r="G46" s="70">
        <v>9000</v>
      </c>
      <c r="H46" s="70">
        <v>15300</v>
      </c>
    </row>
    <row r="47" spans="1:8" ht="24" customHeight="1" outlineLevel="1">
      <c r="B47" s="67" t="s">
        <v>74</v>
      </c>
      <c r="C47" s="67"/>
      <c r="D47" s="68" t="s">
        <v>75</v>
      </c>
      <c r="E47" s="68" t="s">
        <v>75</v>
      </c>
      <c r="F47" s="69">
        <v>1</v>
      </c>
      <c r="G47" s="70">
        <v>4500</v>
      </c>
      <c r="H47" s="70">
        <v>4500</v>
      </c>
    </row>
    <row r="48" spans="1:8" ht="24" customHeight="1" outlineLevel="1">
      <c r="B48" s="67" t="s">
        <v>76</v>
      </c>
      <c r="C48" s="67"/>
      <c r="D48" s="71" t="s">
        <v>77</v>
      </c>
      <c r="E48" s="71" t="s">
        <v>77</v>
      </c>
      <c r="F48" s="69">
        <v>1.5</v>
      </c>
      <c r="G48" s="70">
        <v>11000</v>
      </c>
      <c r="H48" s="70">
        <v>16500</v>
      </c>
    </row>
    <row r="49" spans="1:13" ht="24" customHeight="1" outlineLevel="1">
      <c r="B49" s="67" t="s">
        <v>54</v>
      </c>
      <c r="C49" s="67"/>
      <c r="D49" s="72" t="s">
        <v>55</v>
      </c>
      <c r="E49" s="72" t="s">
        <v>77</v>
      </c>
      <c r="F49" s="72"/>
      <c r="G49" s="72" t="s">
        <v>77</v>
      </c>
      <c r="H49" s="72" t="s">
        <v>77</v>
      </c>
    </row>
    <row r="50" spans="1:13" ht="35.25" customHeight="1" outlineLevel="1">
      <c r="B50" s="59" t="s">
        <v>78</v>
      </c>
      <c r="C50" s="59"/>
      <c r="D50" s="59"/>
      <c r="E50" s="59"/>
      <c r="F50" s="59"/>
      <c r="G50" s="59"/>
      <c r="H50" s="60">
        <f>SUM(H44:H48)</f>
        <v>62900</v>
      </c>
    </row>
    <row r="52" spans="1:13" ht="26.25" customHeight="1">
      <c r="A52" s="5" t="s">
        <v>79</v>
      </c>
      <c r="B52" s="44"/>
    </row>
    <row r="53" spans="1:13" ht="84.6" customHeight="1" outlineLevel="1">
      <c r="A53" s="46" t="s">
        <v>80</v>
      </c>
      <c r="B53" s="47" t="s">
        <v>81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4"/>
    </row>
    <row r="54" spans="1:13" ht="18.75" customHeight="1" outlineLevel="1">
      <c r="B54" s="73" t="s">
        <v>82</v>
      </c>
      <c r="C54" s="74" t="s">
        <v>83</v>
      </c>
      <c r="D54" s="74" t="s">
        <v>84</v>
      </c>
      <c r="E54" s="74" t="s">
        <v>85</v>
      </c>
      <c r="F54" s="74" t="s">
        <v>86</v>
      </c>
      <c r="G54" s="74" t="s">
        <v>87</v>
      </c>
      <c r="H54" s="75"/>
      <c r="I54" s="75"/>
      <c r="J54" s="75"/>
      <c r="K54" s="76"/>
      <c r="L54" s="77"/>
      <c r="M54" s="78"/>
    </row>
    <row r="55" spans="1:13" ht="20.25" customHeight="1" outlineLevel="1">
      <c r="B55" s="79"/>
      <c r="C55" s="80" t="s">
        <v>88</v>
      </c>
      <c r="D55" s="80" t="s">
        <v>88</v>
      </c>
      <c r="E55" s="80" t="s">
        <v>88</v>
      </c>
      <c r="F55" s="80" t="s">
        <v>88</v>
      </c>
      <c r="G55" s="80" t="s">
        <v>88</v>
      </c>
      <c r="H55" s="80" t="s">
        <v>89</v>
      </c>
      <c r="I55" s="80" t="s">
        <v>90</v>
      </c>
      <c r="J55" s="80" t="s">
        <v>91</v>
      </c>
      <c r="K55" s="80" t="s">
        <v>92</v>
      </c>
      <c r="L55" s="81" t="s">
        <v>93</v>
      </c>
      <c r="M55" s="80" t="s">
        <v>94</v>
      </c>
    </row>
    <row r="56" spans="1:13" ht="24.75" customHeight="1" outlineLevel="1">
      <c r="B56" s="82" t="s">
        <v>95</v>
      </c>
      <c r="C56" s="69">
        <v>1500</v>
      </c>
      <c r="D56" s="69">
        <v>1200</v>
      </c>
      <c r="E56" s="69">
        <v>1200</v>
      </c>
      <c r="F56" s="69">
        <v>1300</v>
      </c>
      <c r="G56" s="69">
        <v>1400</v>
      </c>
      <c r="H56" s="83">
        <f t="shared" ref="H56:H66" si="1">IF(AND(C56="",D56="",E56="",F56="",G56=""),"",MIN(C56:G56))</f>
        <v>1200</v>
      </c>
      <c r="I56" s="83">
        <f t="shared" ref="I56:I66" si="2">IF(AND(C56="",D56="",E56="",F56="",G56=""),"",AVERAGE(C56:G56))</f>
        <v>1320</v>
      </c>
      <c r="J56" s="83">
        <f t="shared" ref="J56:J66" si="3">IF(AND(C56="",D56="",E56="",F56="",G56=""),"",MAX(C56:G56))</f>
        <v>1500</v>
      </c>
      <c r="K56" s="83">
        <f t="shared" ref="K56:K66" si="4">IF(I56="","",MAX(J56-I56,I56-H56)/I56)</f>
        <v>0.13636363636363635</v>
      </c>
      <c r="L56" s="83" t="str">
        <f t="shared" ref="L56:L66" si="5">IF(K56="","",IF(K56&gt;20%,"N","Y"))</f>
        <v>Y</v>
      </c>
      <c r="M56" s="83">
        <f>IF(L56="Y",I56," ")</f>
        <v>1320</v>
      </c>
    </row>
    <row r="57" spans="1:13" ht="26.25" customHeight="1" outlineLevel="1">
      <c r="B57" s="82" t="s">
        <v>96</v>
      </c>
      <c r="C57" s="69">
        <v>500</v>
      </c>
      <c r="D57" s="69">
        <v>1500</v>
      </c>
      <c r="E57" s="69">
        <v>600</v>
      </c>
      <c r="F57" s="69">
        <v>800</v>
      </c>
      <c r="G57" s="69">
        <v>400</v>
      </c>
      <c r="H57" s="83">
        <f t="shared" si="1"/>
        <v>400</v>
      </c>
      <c r="I57" s="83">
        <f t="shared" si="2"/>
        <v>760</v>
      </c>
      <c r="J57" s="83">
        <f t="shared" si="3"/>
        <v>1500</v>
      </c>
      <c r="K57" s="83">
        <f t="shared" si="4"/>
        <v>0.97368421052631582</v>
      </c>
      <c r="L57" s="83" t="str">
        <f t="shared" si="5"/>
        <v>N</v>
      </c>
      <c r="M57" s="83" t="str">
        <f t="shared" ref="M57:M66" si="6">IF(L57="Y",I57," ")</f>
        <v xml:space="preserve"> </v>
      </c>
    </row>
    <row r="58" spans="1:13" ht="21.75" customHeight="1" outlineLevel="1">
      <c r="B58" s="82" t="s">
        <v>97</v>
      </c>
      <c r="C58" s="69">
        <v>1450</v>
      </c>
      <c r="D58" s="69">
        <v>1500</v>
      </c>
      <c r="E58" s="69">
        <v>1420</v>
      </c>
      <c r="F58" s="69">
        <v>1100</v>
      </c>
      <c r="G58" s="69">
        <v>1400</v>
      </c>
      <c r="H58" s="83">
        <f t="shared" si="1"/>
        <v>1100</v>
      </c>
      <c r="I58" s="83">
        <f t="shared" si="2"/>
        <v>1374</v>
      </c>
      <c r="J58" s="83">
        <f t="shared" si="3"/>
        <v>1500</v>
      </c>
      <c r="K58" s="83">
        <f t="shared" si="4"/>
        <v>0.19941775836972345</v>
      </c>
      <c r="L58" s="83" t="str">
        <f t="shared" si="5"/>
        <v>Y</v>
      </c>
      <c r="M58" s="83">
        <f t="shared" si="6"/>
        <v>1374</v>
      </c>
    </row>
    <row r="59" spans="1:13" ht="24.75" customHeight="1" outlineLevel="1">
      <c r="B59" s="82" t="s">
        <v>98</v>
      </c>
      <c r="C59" s="84"/>
      <c r="D59" s="84"/>
      <c r="E59" s="84"/>
      <c r="F59" s="84"/>
      <c r="G59" s="84"/>
      <c r="H59" s="85" t="str">
        <f t="shared" si="1"/>
        <v/>
      </c>
      <c r="I59" s="85" t="str">
        <f t="shared" si="2"/>
        <v/>
      </c>
      <c r="J59" s="85" t="str">
        <f t="shared" si="3"/>
        <v/>
      </c>
      <c r="K59" s="86" t="str">
        <f t="shared" si="4"/>
        <v/>
      </c>
      <c r="L59" s="87" t="str">
        <f t="shared" si="5"/>
        <v/>
      </c>
      <c r="M59" s="85" t="str">
        <f t="shared" si="6"/>
        <v xml:space="preserve"> </v>
      </c>
    </row>
    <row r="60" spans="1:13" ht="25.5" customHeight="1" outlineLevel="1">
      <c r="B60" s="82" t="s">
        <v>99</v>
      </c>
      <c r="C60" s="84"/>
      <c r="D60" s="84"/>
      <c r="E60" s="84"/>
      <c r="F60" s="84"/>
      <c r="G60" s="84"/>
      <c r="H60" s="85" t="str">
        <f t="shared" si="1"/>
        <v/>
      </c>
      <c r="I60" s="85" t="str">
        <f t="shared" si="2"/>
        <v/>
      </c>
      <c r="J60" s="85" t="str">
        <f t="shared" si="3"/>
        <v/>
      </c>
      <c r="K60" s="86" t="str">
        <f t="shared" si="4"/>
        <v/>
      </c>
      <c r="L60" s="87" t="str">
        <f t="shared" si="5"/>
        <v/>
      </c>
      <c r="M60" s="85" t="str">
        <f t="shared" si="6"/>
        <v xml:space="preserve"> </v>
      </c>
    </row>
    <row r="61" spans="1:13" ht="25.5" customHeight="1" outlineLevel="1">
      <c r="B61" s="82" t="s">
        <v>100</v>
      </c>
      <c r="C61" s="84"/>
      <c r="D61" s="84"/>
      <c r="E61" s="84"/>
      <c r="F61" s="84"/>
      <c r="G61" s="84"/>
      <c r="H61" s="85" t="str">
        <f t="shared" si="1"/>
        <v/>
      </c>
      <c r="I61" s="85" t="str">
        <f t="shared" si="2"/>
        <v/>
      </c>
      <c r="J61" s="85" t="str">
        <f t="shared" si="3"/>
        <v/>
      </c>
      <c r="K61" s="86" t="str">
        <f t="shared" si="4"/>
        <v/>
      </c>
      <c r="L61" s="87" t="str">
        <f t="shared" si="5"/>
        <v/>
      </c>
      <c r="M61" s="85" t="str">
        <f t="shared" si="6"/>
        <v xml:space="preserve"> </v>
      </c>
    </row>
    <row r="62" spans="1:13" ht="25.5" customHeight="1" outlineLevel="1">
      <c r="B62" s="82" t="s">
        <v>101</v>
      </c>
      <c r="C62" s="84"/>
      <c r="D62" s="84"/>
      <c r="E62" s="84"/>
      <c r="F62" s="84"/>
      <c r="G62" s="84"/>
      <c r="H62" s="85" t="str">
        <f t="shared" si="1"/>
        <v/>
      </c>
      <c r="I62" s="85" t="str">
        <f t="shared" si="2"/>
        <v/>
      </c>
      <c r="J62" s="85" t="str">
        <f t="shared" si="3"/>
        <v/>
      </c>
      <c r="K62" s="86" t="str">
        <f t="shared" si="4"/>
        <v/>
      </c>
      <c r="L62" s="87" t="str">
        <f t="shared" si="5"/>
        <v/>
      </c>
      <c r="M62" s="85" t="str">
        <f t="shared" si="6"/>
        <v xml:space="preserve"> </v>
      </c>
    </row>
    <row r="63" spans="1:13" ht="25.5" customHeight="1" outlineLevel="1">
      <c r="B63" s="82" t="s">
        <v>102</v>
      </c>
      <c r="C63" s="84"/>
      <c r="D63" s="84"/>
      <c r="E63" s="84"/>
      <c r="F63" s="84"/>
      <c r="G63" s="84"/>
      <c r="H63" s="85" t="str">
        <f t="shared" si="1"/>
        <v/>
      </c>
      <c r="I63" s="85" t="str">
        <f t="shared" si="2"/>
        <v/>
      </c>
      <c r="J63" s="85" t="str">
        <f t="shared" si="3"/>
        <v/>
      </c>
      <c r="K63" s="86" t="str">
        <f t="shared" si="4"/>
        <v/>
      </c>
      <c r="L63" s="87" t="str">
        <f t="shared" si="5"/>
        <v/>
      </c>
      <c r="M63" s="85" t="str">
        <f t="shared" si="6"/>
        <v xml:space="preserve"> </v>
      </c>
    </row>
    <row r="64" spans="1:13" ht="29.25" customHeight="1" outlineLevel="1">
      <c r="B64" s="88"/>
      <c r="C64" s="84"/>
      <c r="D64" s="84"/>
      <c r="E64" s="84"/>
      <c r="F64" s="84"/>
      <c r="G64" s="84"/>
      <c r="H64" s="85" t="str">
        <f t="shared" si="1"/>
        <v/>
      </c>
      <c r="I64" s="85" t="str">
        <f t="shared" si="2"/>
        <v/>
      </c>
      <c r="J64" s="85" t="str">
        <f t="shared" si="3"/>
        <v/>
      </c>
      <c r="K64" s="86" t="str">
        <f t="shared" si="4"/>
        <v/>
      </c>
      <c r="L64" s="87" t="str">
        <f t="shared" si="5"/>
        <v/>
      </c>
      <c r="M64" s="85" t="str">
        <f t="shared" si="6"/>
        <v xml:space="preserve"> </v>
      </c>
    </row>
    <row r="65" spans="2:13" ht="29.25" customHeight="1" outlineLevel="1">
      <c r="B65" s="88"/>
      <c r="C65" s="84"/>
      <c r="D65" s="84"/>
      <c r="E65" s="84"/>
      <c r="F65" s="84"/>
      <c r="G65" s="84"/>
      <c r="H65" s="85" t="str">
        <f t="shared" si="1"/>
        <v/>
      </c>
      <c r="I65" s="85" t="str">
        <f t="shared" si="2"/>
        <v/>
      </c>
      <c r="J65" s="85" t="str">
        <f t="shared" si="3"/>
        <v/>
      </c>
      <c r="K65" s="86" t="str">
        <f t="shared" si="4"/>
        <v/>
      </c>
      <c r="L65" s="87" t="str">
        <f t="shared" si="5"/>
        <v/>
      </c>
      <c r="M65" s="85" t="str">
        <f t="shared" si="6"/>
        <v xml:space="preserve"> </v>
      </c>
    </row>
    <row r="66" spans="2:13" ht="29.25" customHeight="1" outlineLevel="1">
      <c r="B66" s="88"/>
      <c r="C66" s="84"/>
      <c r="D66" s="84"/>
      <c r="E66" s="84"/>
      <c r="F66" s="84"/>
      <c r="G66" s="84"/>
      <c r="H66" s="85" t="str">
        <f t="shared" si="1"/>
        <v/>
      </c>
      <c r="I66" s="85" t="str">
        <f t="shared" si="2"/>
        <v/>
      </c>
      <c r="J66" s="85" t="str">
        <f t="shared" si="3"/>
        <v/>
      </c>
      <c r="K66" s="86" t="str">
        <f t="shared" si="4"/>
        <v/>
      </c>
      <c r="L66" s="87" t="str">
        <f t="shared" si="5"/>
        <v/>
      </c>
      <c r="M66" s="85" t="str">
        <f t="shared" si="6"/>
        <v xml:space="preserve"> </v>
      </c>
    </row>
    <row r="67" spans="2:13" ht="29.25" customHeight="1" outlineLevel="1">
      <c r="B67" s="89" t="s">
        <v>103</v>
      </c>
      <c r="C67" s="90"/>
      <c r="D67" s="90"/>
      <c r="E67" s="90"/>
      <c r="F67" s="90"/>
      <c r="G67" s="90"/>
      <c r="H67" s="90"/>
      <c r="I67" s="90"/>
      <c r="J67" s="90"/>
      <c r="K67" s="90"/>
      <c r="L67" s="91"/>
      <c r="M67" s="60">
        <f>SUM(M56:M65)</f>
        <v>2694</v>
      </c>
    </row>
  </sheetData>
  <mergeCells count="49">
    <mergeCell ref="B67:L67"/>
    <mergeCell ref="B49:C49"/>
    <mergeCell ref="B50:G50"/>
    <mergeCell ref="A52:B52"/>
    <mergeCell ref="B53:M53"/>
    <mergeCell ref="B54:B55"/>
    <mergeCell ref="K54:L54"/>
    <mergeCell ref="B43:C43"/>
    <mergeCell ref="B44:C44"/>
    <mergeCell ref="B45:C45"/>
    <mergeCell ref="B46:C46"/>
    <mergeCell ref="B47:C47"/>
    <mergeCell ref="B48:C48"/>
    <mergeCell ref="B36:C36"/>
    <mergeCell ref="B37:C37"/>
    <mergeCell ref="B38:C38"/>
    <mergeCell ref="B39:F39"/>
    <mergeCell ref="A41:B41"/>
    <mergeCell ref="B42:H42"/>
    <mergeCell ref="B30:C30"/>
    <mergeCell ref="B31:C31"/>
    <mergeCell ref="B32:C32"/>
    <mergeCell ref="B33:C33"/>
    <mergeCell ref="B34:C34"/>
    <mergeCell ref="B35:C35"/>
    <mergeCell ref="B24:G24"/>
    <mergeCell ref="B25:C25"/>
    <mergeCell ref="B26:C26"/>
    <mergeCell ref="B27:C27"/>
    <mergeCell ref="B28:C28"/>
    <mergeCell ref="B29:C29"/>
    <mergeCell ref="B11:C11"/>
    <mergeCell ref="H11:J11"/>
    <mergeCell ref="B12:C12"/>
    <mergeCell ref="H12:J12"/>
    <mergeCell ref="B14:D14"/>
    <mergeCell ref="A23:B23"/>
    <mergeCell ref="B8:C8"/>
    <mergeCell ref="H8:J8"/>
    <mergeCell ref="B9:C9"/>
    <mergeCell ref="H9:J9"/>
    <mergeCell ref="B10:C10"/>
    <mergeCell ref="H10:J10"/>
    <mergeCell ref="B1:I1"/>
    <mergeCell ref="B2:I2"/>
    <mergeCell ref="A3:B3"/>
    <mergeCell ref="B6:C6"/>
    <mergeCell ref="F6:G6"/>
    <mergeCell ref="B7:C7"/>
  </mergeCells>
  <phoneticPr fontId="2" type="noConversion"/>
  <dataValidations count="1">
    <dataValidation type="list" allowBlank="1" showInputMessage="1" showErrorMessage="1" sqref="C4">
      <formula1>"Pert估算法,类比估算法,Delphi估算法"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项目估计书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Ranlj</dc:creator>
  <cp:lastModifiedBy>Ranlj</cp:lastModifiedBy>
  <dcterms:created xsi:type="dcterms:W3CDTF">2018-05-25T08:46:01Z</dcterms:created>
  <dcterms:modified xsi:type="dcterms:W3CDTF">2018-05-25T08:46:27Z</dcterms:modified>
</cp:coreProperties>
</file>