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xcel_Notes\"/>
    </mc:Choice>
  </mc:AlternateContent>
  <xr:revisionPtr revIDLastSave="0" documentId="13_ncr:1_{4E610D1F-719C-4D98-8AD7-A4832099E8FA}" xr6:coauthVersionLast="45" xr6:coauthVersionMax="45" xr10:uidLastSave="{00000000-0000-0000-0000-000000000000}"/>
  <bookViews>
    <workbookView xWindow="-108" yWindow="-108" windowWidth="23256" windowHeight="12720" activeTab="5" xr2:uid="{C04BA77A-C7D8-4017-BF97-AC89DE27A5C9}"/>
  </bookViews>
  <sheets>
    <sheet name="数据表" sheetId="1" r:id="rId1"/>
    <sheet name="字符串" sheetId="3" r:id="rId2"/>
    <sheet name="时间日期" sheetId="4" r:id="rId3"/>
    <sheet name="重复值" sheetId="5" r:id="rId4"/>
    <sheet name="频率" sheetId="2" r:id="rId5"/>
    <sheet name="匹配" sheetId="6" r:id="rId6"/>
    <sheet name="透视表" sheetId="7" r:id="rId7"/>
  </sheets>
  <definedNames>
    <definedName name="_xlnm._FilterDatabase" localSheetId="0" hidden="1">数据表!$A$1:$H$7</definedName>
    <definedName name="_xlnm._FilterDatabase" localSheetId="6" hidden="1">透视表!$A$1:$B$18</definedName>
  </definedNames>
  <calcPr calcId="18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6" l="1"/>
  <c r="F4" i="6"/>
  <c r="F2" i="6"/>
  <c r="D25" i="3" l="1"/>
  <c r="D26" i="3"/>
  <c r="C26" i="3"/>
  <c r="D51" i="3" l="1"/>
  <c r="C51" i="3"/>
  <c r="G8" i="5" l="1"/>
  <c r="F8" i="5"/>
  <c r="G7" i="5" l="1"/>
  <c r="G6" i="5"/>
  <c r="G4" i="5"/>
  <c r="G5" i="5"/>
  <c r="G3" i="5"/>
  <c r="G2" i="5"/>
  <c r="F7" i="5"/>
  <c r="F3" i="5"/>
  <c r="F4" i="5"/>
  <c r="F2" i="5"/>
  <c r="D21" i="4" l="1"/>
  <c r="C57" i="4"/>
  <c r="D53" i="4"/>
  <c r="D42" i="4"/>
  <c r="D43" i="4"/>
  <c r="D46" i="4"/>
  <c r="D45" i="4"/>
  <c r="D47" i="4"/>
  <c r="D44" i="4"/>
  <c r="D48" i="4"/>
  <c r="D49" i="4"/>
  <c r="C42" i="4"/>
  <c r="C53" i="4"/>
  <c r="C21" i="4"/>
  <c r="F6" i="5"/>
  <c r="F5" i="5"/>
  <c r="C45" i="4"/>
  <c r="C44" i="4"/>
  <c r="C46" i="4"/>
  <c r="C49" i="4"/>
  <c r="C48" i="4"/>
  <c r="C43" i="4"/>
  <c r="D38" i="4" l="1"/>
  <c r="D37" i="4"/>
  <c r="C37" i="4"/>
  <c r="C47" i="4"/>
  <c r="D8" i="4" l="1"/>
  <c r="D11" i="4"/>
  <c r="D10" i="4"/>
  <c r="D9" i="4"/>
  <c r="D7" i="4"/>
  <c r="D6" i="4"/>
  <c r="D5" i="4"/>
  <c r="D14" i="4"/>
  <c r="D13" i="4"/>
  <c r="C22" i="4"/>
  <c r="C26" i="4"/>
  <c r="C10" i="4"/>
  <c r="C6" i="4"/>
  <c r="C9" i="4"/>
  <c r="C20" i="4"/>
  <c r="C27" i="4"/>
  <c r="C33" i="4"/>
  <c r="C32" i="4"/>
  <c r="C24" i="4"/>
  <c r="C19" i="4"/>
  <c r="C30" i="4"/>
  <c r="C29" i="4"/>
  <c r="C7" i="4"/>
  <c r="C5" i="4"/>
  <c r="C11" i="4"/>
  <c r="C31" i="4"/>
  <c r="C28" i="4"/>
  <c r="C25" i="4"/>
  <c r="C23" i="4"/>
  <c r="C18" i="4"/>
  <c r="C8" i="4"/>
  <c r="D32" i="4" l="1"/>
  <c r="D30" i="4"/>
  <c r="D31" i="4"/>
  <c r="D29" i="4"/>
  <c r="D26" i="4"/>
  <c r="D28" i="4"/>
  <c r="D27" i="4"/>
  <c r="D24" i="4"/>
  <c r="D22" i="4"/>
  <c r="D23" i="4"/>
  <c r="D20" i="4"/>
  <c r="D25" i="4"/>
  <c r="D19" i="4"/>
  <c r="D18" i="4"/>
  <c r="D33" i="4"/>
  <c r="E2" i="2" l="1" a="1"/>
  <c r="E2" i="2" s="1"/>
  <c r="E5" i="2" l="1"/>
  <c r="E4" i="2"/>
  <c r="E3" i="2"/>
  <c r="D41" i="3"/>
  <c r="D50" i="3" l="1"/>
  <c r="D49" i="3"/>
  <c r="D45" i="3" l="1"/>
  <c r="D44" i="3"/>
  <c r="D40" i="3"/>
  <c r="D34" i="3" l="1"/>
  <c r="D36" i="3"/>
  <c r="D37" i="3" l="1"/>
  <c r="D35" i="3"/>
  <c r="D30" i="3" l="1"/>
  <c r="D20" i="3" l="1"/>
  <c r="D21" i="3" l="1"/>
  <c r="D15" i="3"/>
  <c r="D14" i="3"/>
  <c r="D13" i="3"/>
  <c r="D12" i="3"/>
  <c r="D11" i="3"/>
  <c r="D6" i="3"/>
  <c r="D5" i="3"/>
  <c r="D4" i="3"/>
</calcChain>
</file>

<file path=xl/sharedStrings.xml><?xml version="1.0" encoding="utf-8"?>
<sst xmlns="http://schemas.openxmlformats.org/spreadsheetml/2006/main" count="287" uniqueCount="186">
  <si>
    <t>age</t>
    <phoneticPr fontId="1" type="noConversion"/>
  </si>
  <si>
    <t>Andy</t>
    <phoneticPr fontId="1" type="noConversion"/>
  </si>
  <si>
    <t>Cindy</t>
    <phoneticPr fontId="1" type="noConversion"/>
  </si>
  <si>
    <t>David</t>
    <phoneticPr fontId="1" type="noConversion"/>
  </si>
  <si>
    <t>first name</t>
    <phoneticPr fontId="1" type="noConversion"/>
  </si>
  <si>
    <t>Zhang</t>
    <phoneticPr fontId="1" type="noConversion"/>
  </si>
  <si>
    <t>Wang</t>
    <phoneticPr fontId="1" type="noConversion"/>
  </si>
  <si>
    <t>Zhao</t>
    <phoneticPr fontId="1" type="noConversion"/>
  </si>
  <si>
    <t>Qian</t>
    <phoneticPr fontId="1" type="noConversion"/>
  </si>
  <si>
    <t>Sun</t>
    <phoneticPr fontId="1" type="noConversion"/>
  </si>
  <si>
    <t>phone</t>
    <phoneticPr fontId="1" type="noConversion"/>
  </si>
  <si>
    <t>last name</t>
    <phoneticPr fontId="1" type="noConversion"/>
  </si>
  <si>
    <t>131***1111</t>
    <phoneticPr fontId="1" type="noConversion"/>
  </si>
  <si>
    <t>record</t>
    <phoneticPr fontId="1" type="noConversion"/>
  </si>
  <si>
    <t>完成5组</t>
    <phoneticPr fontId="1" type="noConversion"/>
  </si>
  <si>
    <t>5组</t>
    <phoneticPr fontId="1" type="noConversion"/>
  </si>
  <si>
    <t>10次</t>
    <phoneticPr fontId="1" type="noConversion"/>
  </si>
  <si>
    <t>3组</t>
    <phoneticPr fontId="1" type="noConversion"/>
  </si>
  <si>
    <t>20次</t>
    <phoneticPr fontId="1" type="noConversion"/>
  </si>
  <si>
    <t>完成4</t>
    <phoneticPr fontId="1" type="noConversion"/>
  </si>
  <si>
    <t>score</t>
    <phoneticPr fontId="1" type="noConversion"/>
  </si>
  <si>
    <t>133***1112</t>
    <phoneticPr fontId="1" type="noConversion"/>
  </si>
  <si>
    <t>135***1113</t>
    <phoneticPr fontId="1" type="noConversion"/>
  </si>
  <si>
    <t>139***1115</t>
    <phoneticPr fontId="1" type="noConversion"/>
  </si>
  <si>
    <t>131***1116</t>
    <phoneticPr fontId="1" type="noConversion"/>
  </si>
  <si>
    <t>A1</t>
    <phoneticPr fontId="1" type="noConversion"/>
  </si>
  <si>
    <t>ABCD-EFG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</si>
  <si>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</si>
  <si>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</si>
  <si>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</si>
  <si>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截取左侧开始的前4个字符</t>
    <phoneticPr fontId="1" type="noConversion"/>
  </si>
  <si>
    <t>=LEFT(A1,4)</t>
    <phoneticPr fontId="1" type="noConversion"/>
  </si>
  <si>
    <t>截取右侧开始的前3个字符</t>
    <phoneticPr fontId="1" type="noConversion"/>
  </si>
  <si>
    <t>=RIGHT(A1,3)</t>
    <phoneticPr fontId="1" type="noConversion"/>
  </si>
  <si>
    <t>从中间第4个字符开始，截取后3个字符</t>
    <phoneticPr fontId="1" type="noConversion"/>
  </si>
  <si>
    <r>
      <rPr>
        <sz val="11"/>
        <color theme="1"/>
        <rFont val="等线"/>
        <family val="2"/>
        <charset val="134"/>
        <scheme val="minor"/>
      </rPr>
      <t>=MID(A1,4,3)</t>
    </r>
    <phoneticPr fontId="1" type="noConversion"/>
  </si>
  <si>
    <t>返回"-"在数字中字符的位置</t>
    <phoneticPr fontId="1" type="noConversion"/>
  </si>
  <si>
    <t>=FIND("-",A1)</t>
    <phoneticPr fontId="1" type="noConversion"/>
  </si>
  <si>
    <t>返回"-"字符前的所有字符</t>
    <phoneticPr fontId="1" type="noConversion"/>
  </si>
  <si>
    <t>=LEFT(A1,FIND("-",A1)-1)</t>
    <phoneticPr fontId="1" type="noConversion"/>
  </si>
  <si>
    <t>返回"-"字符前3位</t>
    <phoneticPr fontId="1" type="noConversion"/>
  </si>
  <si>
    <t>=MID(A1,FIND("-",A1)-3,3)</t>
    <phoneticPr fontId="1" type="noConversion"/>
  </si>
  <si>
    <t>返回"-"字符后的所有字符</t>
    <phoneticPr fontId="1" type="noConversion"/>
  </si>
  <si>
    <t>=RIGHT(A1,FIND("-",A1)-2)</t>
    <phoneticPr fontId="1" type="noConversion"/>
  </si>
  <si>
    <t>返回"-"字符后2位</t>
    <phoneticPr fontId="1" type="noConversion"/>
  </si>
  <si>
    <t>=MID(A1,FIND("-",A1)+1,2)</t>
    <phoneticPr fontId="1" type="noConversion"/>
  </si>
  <si>
    <t>将科学计数的数值改为文本格式</t>
    <phoneticPr fontId="1" type="noConversion"/>
  </si>
  <si>
    <t>=""&amp;A1</t>
    <phoneticPr fontId="1" type="noConversion"/>
  </si>
  <si>
    <t>删除单元格内的隐藏双引号和空格</t>
    <phoneticPr fontId="1" type="noConversion"/>
  </si>
  <si>
    <t>=""&amp;(VALUE(CLEAN(A1)))</t>
    <phoneticPr fontId="1" type="noConversion"/>
  </si>
  <si>
    <t>计算单元格内特定符号的数量</t>
    <phoneticPr fontId="1" type="noConversion"/>
  </si>
  <si>
    <t>话费50元</t>
  </si>
  <si>
    <t>=MIDB(A1,SEARCHB("?",A1),2*LEN(A1)-LENB(A1))*1</t>
    <phoneticPr fontId="1" type="noConversion"/>
  </si>
  <si>
    <t>提取中文字符串中的（第一个）数字</t>
    <phoneticPr fontId="1" type="noConversion"/>
  </si>
  <si>
    <t>A1</t>
  </si>
  <si>
    <t>功能</t>
  </si>
  <si>
    <t>公式</t>
  </si>
  <si>
    <t>效果</t>
  </si>
  <si>
    <r>
      <rPr>
        <sz val="11"/>
        <color theme="1"/>
        <rFont val="等线"/>
        <family val="2"/>
        <charset val="134"/>
        <scheme val="minor"/>
      </rPr>
      <t>=TEXT(MID(A1,7,8),"00-00-00")</t>
    </r>
    <phoneticPr fontId="1" type="noConversion"/>
  </si>
  <si>
    <t>根据身份证号提取生日</t>
    <phoneticPr fontId="1" type="noConversion"/>
  </si>
  <si>
    <t>根据身份证号提取性别</t>
    <phoneticPr fontId="1" type="noConversion"/>
  </si>
  <si>
    <t>=IF(MOD(MID(A1,17,1),2),"男","女")</t>
    <phoneticPr fontId="1" type="noConversion"/>
  </si>
  <si>
    <t>根据身份证号计算年龄</t>
    <phoneticPr fontId="1" type="noConversion"/>
  </si>
  <si>
    <t>=DATEDIF(TEXT(MID(A1,7,8),"00-00-00"),TODAY(),"y")</t>
    <phoneticPr fontId="1" type="noConversion"/>
  </si>
  <si>
    <t>329297198001019876</t>
  </si>
  <si>
    <t>判断同一列中有无重复的身份证号</t>
    <phoneticPr fontId="1" type="noConversion"/>
  </si>
  <si>
    <t>=IF(COUNTIF(A:A,""&amp;A1)&gt;1,"重复","")</t>
    <phoneticPr fontId="1" type="noConversion"/>
  </si>
  <si>
    <t>gender</t>
    <phoneticPr fontId="1" type="noConversion"/>
  </si>
  <si>
    <t>M</t>
    <phoneticPr fontId="1" type="noConversion"/>
  </si>
  <si>
    <t>F</t>
    <phoneticPr fontId="1" type="noConversion"/>
  </si>
  <si>
    <t>Betty</t>
    <phoneticPr fontId="1" type="noConversion"/>
  </si>
  <si>
    <t>Emma</t>
    <phoneticPr fontId="1" type="noConversion"/>
  </si>
  <si>
    <t>id</t>
    <phoneticPr fontId="1" type="noConversion"/>
  </si>
  <si>
    <t>ABCD</t>
    <phoneticPr fontId="1" type="noConversion"/>
  </si>
  <si>
    <t>EFG</t>
    <phoneticPr fontId="1" type="noConversion"/>
  </si>
  <si>
    <t>B1</t>
    <phoneticPr fontId="1" type="noConversion"/>
  </si>
  <si>
    <t>=CONCATENATE(A1,"-",B1)</t>
    <phoneticPr fontId="1" type="noConversion"/>
  </si>
  <si>
    <r>
      <rPr>
        <sz val="11"/>
        <color theme="1"/>
        <rFont val="等线"/>
        <family val="2"/>
        <charset val="134"/>
        <scheme val="minor"/>
      </rPr>
      <t>=A1&amp;"-"&amp;B1</t>
    </r>
    <phoneticPr fontId="1" type="noConversion"/>
  </si>
  <si>
    <t>abcd</t>
  </si>
  <si>
    <t>abcd</t>
    <phoneticPr fontId="1" type="noConversion"/>
  </si>
  <si>
    <t>区分大小写的判断：=EXACT(A1,B1)</t>
    <phoneticPr fontId="1" type="noConversion"/>
  </si>
  <si>
    <r>
      <t>不区分大小写判断：</t>
    </r>
    <r>
      <rPr>
        <sz val="11"/>
        <color theme="1"/>
        <rFont val="等线"/>
        <family val="2"/>
        <charset val="134"/>
        <scheme val="minor"/>
      </rPr>
      <t>=A1=B1</t>
    </r>
    <phoneticPr fontId="1" type="noConversion"/>
  </si>
  <si>
    <t>小明12222222222</t>
    <phoneticPr fontId="1" type="noConversion"/>
  </si>
  <si>
    <t>提取中文字</t>
    <phoneticPr fontId="1" type="noConversion"/>
  </si>
  <si>
    <t>效果</t>
    <phoneticPr fontId="1" type="noConversion"/>
  </si>
  <si>
    <t>=LEFT(A1,LENB(A1)-LEN(A1))</t>
    <phoneticPr fontId="1" type="noConversion"/>
  </si>
  <si>
    <t>王小五15555555555</t>
  </si>
  <si>
    <t>=MID(A1,LENB(A1)-LEN(A1)+1,LENB(A1))</t>
    <phoneticPr fontId="1" type="noConversion"/>
  </si>
  <si>
    <t>A1案例</t>
    <phoneticPr fontId="1" type="noConversion"/>
  </si>
  <si>
    <t>功能</t>
    <phoneticPr fontId="1" type="noConversion"/>
  </si>
  <si>
    <t>公式</t>
    <phoneticPr fontId="1" type="noConversion"/>
  </si>
  <si>
    <t>分数段</t>
  </si>
  <si>
    <t>人数</t>
  </si>
  <si>
    <t>含义</t>
  </si>
  <si>
    <t>分数</t>
    <phoneticPr fontId="1" type="noConversion"/>
  </si>
  <si>
    <t>id</t>
    <phoneticPr fontId="1" type="noConversion"/>
  </si>
  <si>
    <t>&lt;70的人数</t>
    <phoneticPr fontId="1" type="noConversion"/>
  </si>
  <si>
    <t>&lt;80的人数</t>
    <phoneticPr fontId="1" type="noConversion"/>
  </si>
  <si>
    <t>&lt;90的人数</t>
    <phoneticPr fontId="1" type="noConversion"/>
  </si>
  <si>
    <t>&lt;100的人数</t>
    <phoneticPr fontId="1" type="noConversion"/>
  </si>
  <si>
    <t>A1范例</t>
    <phoneticPr fontId="1" type="noConversion"/>
  </si>
  <si>
    <t>功能</t>
    <phoneticPr fontId="1" type="noConversion"/>
  </si>
  <si>
    <t>公式</t>
    <phoneticPr fontId="1" type="noConversion"/>
  </si>
  <si>
    <t>效果</t>
    <phoneticPr fontId="1" type="noConversion"/>
  </si>
  <si>
    <t>年月日</t>
    <phoneticPr fontId="1" type="noConversion"/>
  </si>
  <si>
    <t>年/月/日</t>
    <phoneticPr fontId="1" type="noConversion"/>
  </si>
  <si>
    <t>年-月-日</t>
    <phoneticPr fontId="1" type="noConversion"/>
  </si>
  <si>
    <t>年</t>
    <phoneticPr fontId="1" type="noConversion"/>
  </si>
  <si>
    <t>年(末两位缩写)</t>
    <phoneticPr fontId="1" type="noConversion"/>
  </si>
  <si>
    <t>季度</t>
    <phoneticPr fontId="1" type="noConversion"/>
  </si>
  <si>
    <t>月</t>
    <phoneticPr fontId="1" type="noConversion"/>
  </si>
  <si>
    <t>年月</t>
    <phoneticPr fontId="1" type="noConversion"/>
  </si>
  <si>
    <t>月(英文缩写)</t>
    <phoneticPr fontId="1" type="noConversion"/>
  </si>
  <si>
    <t>月(英文)</t>
    <phoneticPr fontId="1" type="noConversion"/>
  </si>
  <si>
    <t>月份的上中下旬</t>
    <phoneticPr fontId="1" type="noConversion"/>
  </si>
  <si>
    <t>星期(中文)</t>
    <phoneticPr fontId="1" type="noConversion"/>
  </si>
  <si>
    <t>星期(中文缩写)</t>
    <phoneticPr fontId="1" type="noConversion"/>
  </si>
  <si>
    <t>星期(英文缩写)</t>
    <phoneticPr fontId="1" type="noConversion"/>
  </si>
  <si>
    <t>星期(英文)</t>
    <phoneticPr fontId="1" type="noConversion"/>
  </si>
  <si>
    <t>A1范例</t>
  </si>
  <si>
    <t>返回年份</t>
    <phoneticPr fontId="1" type="noConversion"/>
  </si>
  <si>
    <t>返回月份</t>
    <phoneticPr fontId="1" type="noConversion"/>
  </si>
  <si>
    <t>返回天数</t>
    <phoneticPr fontId="1" type="noConversion"/>
  </si>
  <si>
    <t>返回星期几（2：周一从1开始）</t>
    <phoneticPr fontId="1" type="noConversion"/>
  </si>
  <si>
    <t>返回分钟</t>
    <phoneticPr fontId="1" type="noConversion"/>
  </si>
  <si>
    <t>返回小时</t>
    <phoneticPr fontId="1" type="noConversion"/>
  </si>
  <si>
    <t>返回秒</t>
    <phoneticPr fontId="1" type="noConversion"/>
  </si>
  <si>
    <t>字符串转日期格式</t>
    <phoneticPr fontId="1" type="noConversion"/>
  </si>
  <si>
    <t>2020年1月1日</t>
    <phoneticPr fontId="1" type="noConversion"/>
  </si>
  <si>
    <t>字符串转时间格式</t>
    <phoneticPr fontId="1" type="noConversion"/>
  </si>
  <si>
    <t>=TIMEVALUE(SUBSTITUTE(SUBSTITUTE(A1,"分",""),"时",":"))</t>
    <phoneticPr fontId="1" type="noConversion"/>
  </si>
  <si>
    <t>10时20分</t>
  </si>
  <si>
    <t>10时20分</t>
    <phoneticPr fontId="1" type="noConversion"/>
  </si>
  <si>
    <t>统计相差的年份</t>
    <phoneticPr fontId="1" type="noConversion"/>
  </si>
  <si>
    <t>统计相差的月份</t>
    <phoneticPr fontId="1" type="noConversion"/>
  </si>
  <si>
    <t>忽略年、日，统计相差的月份</t>
    <phoneticPr fontId="1" type="noConversion"/>
  </si>
  <si>
    <t>忽略年，统计相差的天数</t>
    <phoneticPr fontId="1" type="noConversion"/>
  </si>
  <si>
    <t>忽略年、月，统计相差的天数</t>
    <phoneticPr fontId="1" type="noConversion"/>
  </si>
  <si>
    <t>B1范例</t>
    <phoneticPr fontId="1" type="noConversion"/>
  </si>
  <si>
    <t>统计相差的天数-方法1</t>
    <phoneticPr fontId="1" type="noConversion"/>
  </si>
  <si>
    <t>统计相差的天数-方法2</t>
  </si>
  <si>
    <t>统计相差的天数-方法3</t>
  </si>
  <si>
    <t>计算日期1个月份后的日期</t>
    <phoneticPr fontId="1" type="noConversion"/>
  </si>
  <si>
    <t>Aa</t>
  </si>
  <si>
    <t>Aa</t>
    <phoneticPr fontId="1" type="noConversion"/>
  </si>
  <si>
    <t>Bb</t>
  </si>
  <si>
    <t>Bb</t>
    <phoneticPr fontId="1" type="noConversion"/>
  </si>
  <si>
    <t>Cc</t>
  </si>
  <si>
    <t>Cc</t>
    <phoneticPr fontId="1" type="noConversion"/>
  </si>
  <si>
    <t>计算A1重复次数</t>
    <phoneticPr fontId="1" type="noConversion"/>
  </si>
  <si>
    <t>判断A1是否重复</t>
    <phoneticPr fontId="1" type="noConversion"/>
  </si>
  <si>
    <t>A列</t>
    <phoneticPr fontId="1" type="noConversion"/>
  </si>
  <si>
    <t>判断A1是否首次出现</t>
    <phoneticPr fontId="1" type="noConversion"/>
  </si>
  <si>
    <t>判断A1是否最后一次出现</t>
    <phoneticPr fontId="1" type="noConversion"/>
  </si>
  <si>
    <t>id</t>
  </si>
  <si>
    <t>first name</t>
  </si>
  <si>
    <t>Andy</t>
  </si>
  <si>
    <t>Betty</t>
  </si>
  <si>
    <t>Cindy</t>
  </si>
  <si>
    <t>David</t>
  </si>
  <si>
    <t>Emma</t>
  </si>
  <si>
    <t>数值-方法1</t>
    <phoneticPr fontId="1" type="noConversion"/>
  </si>
  <si>
    <t>数值-方法2</t>
  </si>
  <si>
    <t>行标签</t>
  </si>
  <si>
    <t>总计</t>
  </si>
  <si>
    <t>是否合格</t>
    <phoneticPr fontId="1" type="noConversion"/>
  </si>
  <si>
    <t>合格</t>
  </si>
  <si>
    <t>不合格</t>
  </si>
  <si>
    <t>计数项:id</t>
  </si>
  <si>
    <t>&lt;60</t>
  </si>
  <si>
    <t>60-69</t>
  </si>
  <si>
    <t>70-79</t>
  </si>
  <si>
    <t>80-90</t>
  </si>
  <si>
    <t>&gt;90</t>
  </si>
  <si>
    <t>小A，小B，小C</t>
  </si>
  <si>
    <t>小A，小B，小C</t>
    <phoneticPr fontId="1" type="noConversion"/>
  </si>
  <si>
    <t>计算单元格被符号分隔开的数量</t>
    <phoneticPr fontId="1" type="noConversion"/>
  </si>
  <si>
    <t>123???789</t>
    <phoneticPr fontId="1" type="noConversion"/>
  </si>
  <si>
    <t>=LEN(A1)-LEN(SUBSTITUTE(A1,"???",""))</t>
    <phoneticPr fontId="1" type="noConversion"/>
  </si>
  <si>
    <t>last name</t>
  </si>
  <si>
    <t>Zhang</t>
  </si>
  <si>
    <t>Wang</t>
  </si>
  <si>
    <t>Zhao</t>
  </si>
  <si>
    <t>Qian</t>
  </si>
  <si>
    <t>Sun</t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</si>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</sst>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"/>
    <numFmt numFmtId="177" formatCode="[$-F400]h:mm:ss\ AM/PM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b/>
      <sz val="11"/>
      <color rgb="FF333333"/>
      <name val="Arial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quotePrefix="1">
      <alignment vertical="center"/>
    </xf>
    <xf numFmtId="0" fontId="5" fillId="0" borderId="0" xfId="0" quotePrefix="1" applyFont="1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2" fillId="0" borderId="0" xfId="0" quotePrefix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31" fontId="0" fillId="0" borderId="0" xfId="0" quotePrefix="1" applyNumberFormat="1">
      <alignment vertical="center"/>
    </xf>
    <xf numFmtId="32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huangzhen" refreshedDate="43988.330042013891" createdVersion="6" refreshedVersion="6" minRefreshableVersion="3" recordCount="20" xr:uid="{7F375E1A-2565-4CFF-B211-AE4B206D368E}">
  <cacheSource type="worksheet">
    <worksheetSource ref="A1:D21" sheet="透视表"/>
  </cacheSource>
  <cacheFields count="4">
    <cacheField name="id" numFmtId="0">
      <sharedItems containsSemiMixedTypes="0" containsString="0" containsNumber="1" containsInteger="1" minValue="12301" maxValue="12306"/>
    </cacheField>
    <cacheField name="first name" numFmtId="0">
      <sharedItems count="5">
        <s v="Andy"/>
        <s v="Betty"/>
        <s v="Cindy"/>
        <s v="David"/>
        <s v="Emma"/>
      </sharedItems>
    </cacheField>
    <cacheField name="score" numFmtId="0">
      <sharedItems containsSemiMixedTypes="0" containsString="0" containsNumber="1" containsInteger="1" minValue="50" maxValue="99" count="17">
        <n v="96"/>
        <n v="68"/>
        <n v="59"/>
        <n v="70"/>
        <n v="63"/>
        <n v="60"/>
        <n v="67"/>
        <n v="62"/>
        <n v="52"/>
        <n v="50"/>
        <n v="89"/>
        <n v="99"/>
        <n v="55"/>
        <n v="69"/>
        <n v="93"/>
        <n v="87"/>
        <n v="57"/>
      </sharedItems>
      <fieldGroup base="2">
        <rangePr autoStart="0" autoEnd="0" startNum="60" endNum="90" groupInterval="10"/>
        <groupItems count="5">
          <s v="&lt;60"/>
          <s v="60-69"/>
          <s v="70-79"/>
          <s v="80-90"/>
          <s v="&gt;90"/>
        </groupItems>
      </fieldGroup>
    </cacheField>
    <cacheField name="是否合格" numFmtId="0">
      <sharedItems count="2">
        <s v="合格"/>
        <s v="不合格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2301"/>
    <x v="0"/>
    <x v="0"/>
    <x v="0"/>
  </r>
  <r>
    <n v="12302"/>
    <x v="1"/>
    <x v="0"/>
    <x v="0"/>
  </r>
  <r>
    <n v="12303"/>
    <x v="2"/>
    <x v="1"/>
    <x v="0"/>
  </r>
  <r>
    <n v="12305"/>
    <x v="3"/>
    <x v="2"/>
    <x v="1"/>
  </r>
  <r>
    <n v="12306"/>
    <x v="4"/>
    <x v="3"/>
    <x v="0"/>
  </r>
  <r>
    <n v="12301"/>
    <x v="0"/>
    <x v="4"/>
    <x v="0"/>
  </r>
  <r>
    <n v="12302"/>
    <x v="1"/>
    <x v="5"/>
    <x v="0"/>
  </r>
  <r>
    <n v="12303"/>
    <x v="2"/>
    <x v="6"/>
    <x v="0"/>
  </r>
  <r>
    <n v="12302"/>
    <x v="1"/>
    <x v="7"/>
    <x v="0"/>
  </r>
  <r>
    <n v="12303"/>
    <x v="2"/>
    <x v="8"/>
    <x v="1"/>
  </r>
  <r>
    <n v="12305"/>
    <x v="3"/>
    <x v="9"/>
    <x v="1"/>
  </r>
  <r>
    <n v="12306"/>
    <x v="4"/>
    <x v="3"/>
    <x v="0"/>
  </r>
  <r>
    <n v="12305"/>
    <x v="3"/>
    <x v="10"/>
    <x v="0"/>
  </r>
  <r>
    <n v="12306"/>
    <x v="4"/>
    <x v="11"/>
    <x v="0"/>
  </r>
  <r>
    <n v="12301"/>
    <x v="0"/>
    <x v="12"/>
    <x v="1"/>
  </r>
  <r>
    <n v="12302"/>
    <x v="1"/>
    <x v="13"/>
    <x v="0"/>
  </r>
  <r>
    <n v="12303"/>
    <x v="2"/>
    <x v="14"/>
    <x v="0"/>
  </r>
  <r>
    <n v="12305"/>
    <x v="3"/>
    <x v="15"/>
    <x v="0"/>
  </r>
  <r>
    <n v="12306"/>
    <x v="4"/>
    <x v="16"/>
    <x v="1"/>
  </r>
  <r>
    <n v="12301"/>
    <x v="0"/>
    <x v="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2FDCA-174F-4ECC-86A4-71D72E39E261}" name="数据透视表2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F1:G7" firstHeaderRow="1" firstDataRow="1" firstDataCol="1"/>
  <pivotFields count="4">
    <pivotField dataField="1" showAll="0"/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计数项: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BA02-6705-4319-AF73-D3BBE4403DF1}">
  <dimension ref="A1:H7"/>
  <sheetViews>
    <sheetView workbookViewId="0">
      <selection activeCell="B1" sqref="B1:C7"/>
    </sheetView>
  </sheetViews>
  <sheetFormatPr defaultRowHeight="13.8" x14ac:dyDescent="0.25"/>
  <cols>
    <col min="1" max="1" width="7.5546875" bestFit="1" customWidth="1"/>
    <col min="2" max="2" width="14.44140625" bestFit="1" customWidth="1"/>
    <col min="3" max="3" width="14.21875" bestFit="1" customWidth="1"/>
    <col min="4" max="4" width="12" bestFit="1" customWidth="1"/>
    <col min="5" max="5" width="9.109375" bestFit="1" customWidth="1"/>
    <col min="6" max="7" width="11.44140625" bestFit="1" customWidth="1"/>
    <col min="8" max="8" width="10.44140625" bestFit="1" customWidth="1"/>
    <col min="9" max="9" width="9.109375" bestFit="1" customWidth="1"/>
  </cols>
  <sheetData>
    <row r="1" spans="1:8" x14ac:dyDescent="0.25">
      <c r="A1" s="13" t="s">
        <v>72</v>
      </c>
      <c r="B1" s="14" t="s">
        <v>4</v>
      </c>
      <c r="C1" s="14" t="s">
        <v>11</v>
      </c>
      <c r="D1" s="14" t="s">
        <v>67</v>
      </c>
      <c r="E1" s="14" t="s">
        <v>0</v>
      </c>
      <c r="F1" s="14" t="s">
        <v>10</v>
      </c>
      <c r="G1" s="14" t="s">
        <v>13</v>
      </c>
      <c r="H1" s="15" t="s">
        <v>20</v>
      </c>
    </row>
    <row r="2" spans="1:8" x14ac:dyDescent="0.25">
      <c r="A2" s="8">
        <v>12301</v>
      </c>
      <c r="B2" s="1" t="s">
        <v>1</v>
      </c>
      <c r="C2" s="1" t="s">
        <v>5</v>
      </c>
      <c r="D2" s="1" t="s">
        <v>68</v>
      </c>
      <c r="E2" s="1">
        <v>21</v>
      </c>
      <c r="F2" s="1" t="s">
        <v>12</v>
      </c>
      <c r="G2" s="1" t="s">
        <v>17</v>
      </c>
      <c r="H2" s="9">
        <v>70</v>
      </c>
    </row>
    <row r="3" spans="1:8" x14ac:dyDescent="0.25">
      <c r="A3" s="8">
        <v>12302</v>
      </c>
      <c r="B3" s="1" t="s">
        <v>70</v>
      </c>
      <c r="C3" s="1" t="s">
        <v>6</v>
      </c>
      <c r="D3" s="1" t="s">
        <v>69</v>
      </c>
      <c r="E3" s="1">
        <v>22</v>
      </c>
      <c r="F3" s="1" t="s">
        <v>21</v>
      </c>
      <c r="G3" s="1" t="s">
        <v>16</v>
      </c>
      <c r="H3" s="9">
        <v>55</v>
      </c>
    </row>
    <row r="4" spans="1:8" x14ac:dyDescent="0.25">
      <c r="A4" s="8">
        <v>12303</v>
      </c>
      <c r="B4" s="1" t="s">
        <v>2</v>
      </c>
      <c r="C4" s="1" t="s">
        <v>7</v>
      </c>
      <c r="D4" s="1" t="s">
        <v>69</v>
      </c>
      <c r="E4" s="1">
        <v>23</v>
      </c>
      <c r="F4" s="1" t="s">
        <v>22</v>
      </c>
      <c r="G4" s="1" t="s">
        <v>14</v>
      </c>
      <c r="H4" s="9">
        <v>91</v>
      </c>
    </row>
    <row r="5" spans="1:8" x14ac:dyDescent="0.25">
      <c r="A5" s="8">
        <v>12304</v>
      </c>
      <c r="B5" s="1" t="s">
        <v>3</v>
      </c>
      <c r="C5" s="1" t="s">
        <v>8</v>
      </c>
      <c r="D5" s="1" t="s">
        <v>68</v>
      </c>
      <c r="E5" s="1">
        <v>24</v>
      </c>
      <c r="F5" s="1"/>
      <c r="G5" s="1" t="s">
        <v>18</v>
      </c>
      <c r="H5" s="9">
        <v>60</v>
      </c>
    </row>
    <row r="6" spans="1:8" x14ac:dyDescent="0.25">
      <c r="A6" s="8">
        <v>12305</v>
      </c>
      <c r="B6" s="1" t="s">
        <v>3</v>
      </c>
      <c r="C6" s="1" t="s">
        <v>9</v>
      </c>
      <c r="D6" s="1" t="s">
        <v>68</v>
      </c>
      <c r="E6" s="1">
        <v>25</v>
      </c>
      <c r="F6" s="1" t="s">
        <v>23</v>
      </c>
      <c r="G6" s="1" t="s">
        <v>19</v>
      </c>
      <c r="H6" s="9">
        <v>86</v>
      </c>
    </row>
    <row r="7" spans="1:8" x14ac:dyDescent="0.25">
      <c r="A7" s="10">
        <v>12306</v>
      </c>
      <c r="B7" s="11" t="s">
        <v>71</v>
      </c>
      <c r="C7" s="11" t="s">
        <v>5</v>
      </c>
      <c r="D7" s="11" t="s">
        <v>69</v>
      </c>
      <c r="E7" s="11">
        <v>26</v>
      </c>
      <c r="F7" s="11" t="s">
        <v>24</v>
      </c>
      <c r="G7" s="11" t="s">
        <v>15</v>
      </c>
      <c r="H7" s="12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FAC08-3012-4A5F-8364-E266CF6BE6E1}">
  <dimension ref="A1:I51"/>
  <sheetViews>
    <sheetView workbookViewId="0"/>
  </sheetViews>
  <sheetFormatPr defaultRowHeight="13.8" x14ac:dyDescent="0.25"/>
  <cols>
    <col min="1" max="1" width="20.44140625" bestFit="1" customWidth="1"/>
    <col min="2" max="2" width="38" bestFit="1" customWidth="1"/>
    <col min="3" max="3" width="62.33203125" customWidth="1"/>
    <col min="4" max="4" width="13.88671875" bestFit="1" customWidth="1"/>
  </cols>
  <sheetData>
    <row r="1" spans="1:9" x14ac:dyDescent="0.25">
      <c r="A1" s="3" t="s">
        <v>174</v>
      </c>
      <c r="B1" t="s">
        <v>78</v>
      </c>
    </row>
    <row r="2" spans="1:9" x14ac:dyDescent="0.25">
      <c r="A2" t="s">
        <v>86</v>
      </c>
    </row>
    <row r="3" spans="1:9" x14ac:dyDescent="0.25">
      <c r="A3" t="s">
        <v>25</v>
      </c>
      <c r="B3" t="s">
        <v>27</v>
      </c>
      <c r="C3" t="s">
        <v>28</v>
      </c>
      <c r="D3" t="s">
        <v>29</v>
      </c>
    </row>
    <row r="4" spans="1:9" x14ac:dyDescent="0.25">
      <c r="A4" t="s">
        <v>26</v>
      </c>
      <c r="B4" t="s">
        <v>30</v>
      </c>
      <c r="C4" s="3" t="s">
        <v>31</v>
      </c>
      <c r="D4" s="3" t="str">
        <f>LEFT(A1,4)</f>
        <v>小A，小</v>
      </c>
    </row>
    <row r="5" spans="1:9" x14ac:dyDescent="0.25">
      <c r="B5" t="s">
        <v>32</v>
      </c>
      <c r="C5" s="3" t="s">
        <v>33</v>
      </c>
      <c r="D5" s="3" t="str">
        <f>RIGHT(A1,3)</f>
        <v>，小C</v>
      </c>
    </row>
    <row r="6" spans="1:9" x14ac:dyDescent="0.25">
      <c r="B6" t="s">
        <v>34</v>
      </c>
      <c r="C6" s="4" t="s">
        <v>35</v>
      </c>
      <c r="D6" s="3" t="str">
        <f>MID(A1,4,3)</f>
        <v>小B，</v>
      </c>
    </row>
    <row r="10" spans="1:9" x14ac:dyDescent="0.25">
      <c r="A10" t="s">
        <v>25</v>
      </c>
      <c r="B10" t="s">
        <v>27</v>
      </c>
      <c r="C10" t="s">
        <v>28</v>
      </c>
      <c r="D10" t="s">
        <v>29</v>
      </c>
    </row>
    <row r="11" spans="1:9" x14ac:dyDescent="0.25">
      <c r="A11" t="s">
        <v>26</v>
      </c>
      <c r="B11" t="s">
        <v>36</v>
      </c>
      <c r="C11" s="3" t="s">
        <v>37</v>
      </c>
      <c r="D11" s="5">
        <f>FIND("-",A11)</f>
        <v>5</v>
      </c>
    </row>
    <row r="12" spans="1:9" x14ac:dyDescent="0.25">
      <c r="B12" t="s">
        <v>38</v>
      </c>
      <c r="C12" s="3" t="s">
        <v>39</v>
      </c>
      <c r="D12" t="e">
        <f>LEFT(A1,FIND("-",A1)-1)</f>
        <v>#VALUE!</v>
      </c>
    </row>
    <row r="13" spans="1:9" x14ac:dyDescent="0.25">
      <c r="B13" t="s">
        <v>40</v>
      </c>
      <c r="C13" s="3" t="s">
        <v>41</v>
      </c>
      <c r="D13" t="str">
        <f>MID(A11,FIND("-",A11)-3,3)</f>
        <v>BCD</v>
      </c>
    </row>
    <row r="14" spans="1:9" x14ac:dyDescent="0.25">
      <c r="B14" t="s">
        <v>42</v>
      </c>
      <c r="C14" s="3" t="s">
        <v>43</v>
      </c>
      <c r="D14" t="e">
        <f>RIGHT(A1,FIND("-",A1)-2)</f>
        <v>#VALUE!</v>
      </c>
      <c r="H14" s="6"/>
      <c r="I14" s="5"/>
    </row>
    <row r="15" spans="1:9" x14ac:dyDescent="0.25">
      <c r="B15" t="s">
        <v>44</v>
      </c>
      <c r="C15" s="3" t="s">
        <v>45</v>
      </c>
      <c r="D15" t="e">
        <f>MID(A1,FIND("-",A1)+1,2)</f>
        <v>#VALUE!</v>
      </c>
    </row>
    <row r="19" spans="1:4" x14ac:dyDescent="0.25">
      <c r="A19" t="s">
        <v>25</v>
      </c>
      <c r="B19" t="s">
        <v>27</v>
      </c>
      <c r="C19" t="s">
        <v>28</v>
      </c>
      <c r="D19" t="s">
        <v>29</v>
      </c>
    </row>
    <row r="20" spans="1:4" x14ac:dyDescent="0.25">
      <c r="A20" s="5">
        <v>123456789123</v>
      </c>
      <c r="B20" t="s">
        <v>46</v>
      </c>
      <c r="C20" s="3" t="s">
        <v>47</v>
      </c>
      <c r="D20" s="5" t="str">
        <f>""&amp;A20</f>
        <v>123456789123</v>
      </c>
    </row>
    <row r="21" spans="1:4" x14ac:dyDescent="0.25">
      <c r="B21" t="s">
        <v>48</v>
      </c>
      <c r="C21" s="3" t="s">
        <v>49</v>
      </c>
      <c r="D21" t="str">
        <f>""&amp;(VALUE(CLEAN(A20)))</f>
        <v>123456789123</v>
      </c>
    </row>
    <row r="24" spans="1:4" x14ac:dyDescent="0.25">
      <c r="A24" t="s">
        <v>25</v>
      </c>
      <c r="B24" t="s">
        <v>27</v>
      </c>
      <c r="C24" t="s">
        <v>28</v>
      </c>
      <c r="D24" t="s">
        <v>29</v>
      </c>
    </row>
    <row r="25" spans="1:4" x14ac:dyDescent="0.25">
      <c r="A25" t="s">
        <v>177</v>
      </c>
      <c r="B25" t="s">
        <v>50</v>
      </c>
      <c r="C25" s="3" t="s">
        <v>178</v>
      </c>
      <c r="D25">
        <f>LEN(A25)-LEN(SUBSTITUTE(A25,"???",""))</f>
        <v>3</v>
      </c>
    </row>
    <row r="26" spans="1:4" x14ac:dyDescent="0.25">
      <c r="A26" t="s">
        <v>175</v>
      </c>
      <c r="B26" t="s">
        <v>176</v>
      </c>
      <c r="C26" t="str">
        <f t="shared" ref="C26" ca="1" si="0">_xlfn.FORMULATEXT(D26)</f>
        <v>=LEN(A1)-LEN(SUBSTITUTE(A1,"，",))+1</v>
      </c>
      <c r="D26">
        <f>LEN(A1)-LEN(SUBSTITUTE(A1,"，",))+1</f>
        <v>3</v>
      </c>
    </row>
    <row r="27" spans="1:4" x14ac:dyDescent="0.25">
      <c r="C27" s="3"/>
    </row>
    <row r="28" spans="1:4" x14ac:dyDescent="0.25">
      <c r="C28" s="3"/>
    </row>
    <row r="29" spans="1:4" x14ac:dyDescent="0.25">
      <c r="A29" t="s">
        <v>25</v>
      </c>
      <c r="B29" t="s">
        <v>27</v>
      </c>
      <c r="C29" t="s">
        <v>28</v>
      </c>
      <c r="D29" t="s">
        <v>29</v>
      </c>
    </row>
    <row r="30" spans="1:4" x14ac:dyDescent="0.25">
      <c r="A30" t="s">
        <v>51</v>
      </c>
      <c r="B30" t="s">
        <v>53</v>
      </c>
      <c r="C30" s="3" t="s">
        <v>52</v>
      </c>
      <c r="D30" t="e">
        <f>MIDB(A1,SEARCHB("?",A1),2*LEN(A1)-LENB(A1))*1</f>
        <v>#VALUE!</v>
      </c>
    </row>
    <row r="33" spans="1:4" x14ac:dyDescent="0.25">
      <c r="A33" t="s">
        <v>54</v>
      </c>
      <c r="B33" t="s">
        <v>55</v>
      </c>
      <c r="C33" t="s">
        <v>56</v>
      </c>
      <c r="D33" t="s">
        <v>57</v>
      </c>
    </row>
    <row r="34" spans="1:4" x14ac:dyDescent="0.25">
      <c r="A34" s="3" t="s">
        <v>64</v>
      </c>
      <c r="B34" t="s">
        <v>59</v>
      </c>
      <c r="C34" s="7" t="s">
        <v>58</v>
      </c>
      <c r="D34" t="str">
        <f>TEXT(MID(A1,7,8),"00-00-00")</f>
        <v>小C</v>
      </c>
    </row>
    <row r="35" spans="1:4" x14ac:dyDescent="0.25">
      <c r="B35" t="s">
        <v>60</v>
      </c>
      <c r="C35" s="3" t="s">
        <v>61</v>
      </c>
      <c r="D35" t="e">
        <f>IF(MOD(MID(A1,17,1),2),"男","女")</f>
        <v>#VALUE!</v>
      </c>
    </row>
    <row r="36" spans="1:4" x14ac:dyDescent="0.25">
      <c r="B36" t="s">
        <v>62</v>
      </c>
      <c r="C36" s="3" t="s">
        <v>63</v>
      </c>
      <c r="D36" t="e">
        <f ca="1">DATEDIF(TEXT(MID(A1,7,8),"00-00-00"),TODAY(),"y")</f>
        <v>#VALUE!</v>
      </c>
    </row>
    <row r="37" spans="1:4" x14ac:dyDescent="0.25">
      <c r="B37" t="s">
        <v>65</v>
      </c>
      <c r="C37" s="3" t="s">
        <v>66</v>
      </c>
      <c r="D37" t="str">
        <f>IF(COUNTIF(A:A,""&amp;A1)&gt;1,"重复","")</f>
        <v>重复</v>
      </c>
    </row>
    <row r="39" spans="1:4" x14ac:dyDescent="0.25">
      <c r="A39" t="s">
        <v>54</v>
      </c>
      <c r="B39" t="s">
        <v>75</v>
      </c>
      <c r="C39" t="s">
        <v>56</v>
      </c>
      <c r="D39" t="s">
        <v>57</v>
      </c>
    </row>
    <row r="40" spans="1:4" x14ac:dyDescent="0.25">
      <c r="A40" t="s">
        <v>73</v>
      </c>
      <c r="B40" t="s">
        <v>74</v>
      </c>
      <c r="C40" s="7" t="s">
        <v>77</v>
      </c>
      <c r="D40" t="str">
        <f>A1&amp;"-"&amp;B1</f>
        <v>小A，小B，小C-abcd</v>
      </c>
    </row>
    <row r="41" spans="1:4" x14ac:dyDescent="0.25">
      <c r="C41" s="3" t="s">
        <v>76</v>
      </c>
      <c r="D41" t="str">
        <f>CONCATENATE(A1,"-",B1)</f>
        <v>小A，小B，小C-abcd</v>
      </c>
    </row>
    <row r="43" spans="1:4" x14ac:dyDescent="0.25">
      <c r="A43" t="s">
        <v>54</v>
      </c>
      <c r="B43" t="s">
        <v>75</v>
      </c>
      <c r="C43" t="s">
        <v>56</v>
      </c>
      <c r="D43" t="s">
        <v>57</v>
      </c>
    </row>
    <row r="44" spans="1:4" x14ac:dyDescent="0.25">
      <c r="A44" t="s">
        <v>73</v>
      </c>
      <c r="B44" t="s">
        <v>79</v>
      </c>
      <c r="C44" s="7" t="s">
        <v>81</v>
      </c>
      <c r="D44" s="7" t="b">
        <f>A1=B1</f>
        <v>0</v>
      </c>
    </row>
    <row r="45" spans="1:4" x14ac:dyDescent="0.25">
      <c r="C45" s="3" t="s">
        <v>80</v>
      </c>
      <c r="D45" s="3" t="b">
        <f>EXACT(A1,B1)</f>
        <v>0</v>
      </c>
    </row>
    <row r="48" spans="1:4" x14ac:dyDescent="0.25">
      <c r="A48" t="s">
        <v>88</v>
      </c>
      <c r="B48" t="s">
        <v>89</v>
      </c>
      <c r="C48" t="s">
        <v>90</v>
      </c>
      <c r="D48" t="s">
        <v>84</v>
      </c>
    </row>
    <row r="49" spans="1:4" x14ac:dyDescent="0.25">
      <c r="A49" t="s">
        <v>82</v>
      </c>
      <c r="B49" t="s">
        <v>83</v>
      </c>
      <c r="C49" s="3" t="s">
        <v>85</v>
      </c>
      <c r="D49" t="str">
        <f>LEFT(A1,LENB(A1)-LEN(A1))</f>
        <v>小A，小B</v>
      </c>
    </row>
    <row r="50" spans="1:4" x14ac:dyDescent="0.25">
      <c r="B50" t="s">
        <v>161</v>
      </c>
      <c r="C50" s="3" t="s">
        <v>87</v>
      </c>
      <c r="D50" t="str">
        <f>MID(A1,LENB(A1)-LEN(A1)+1,LENB(A1))</f>
        <v>，小C</v>
      </c>
    </row>
    <row r="51" spans="1:4" x14ac:dyDescent="0.25">
      <c r="B51" t="s">
        <v>162</v>
      </c>
      <c r="C51" t="str">
        <f t="shared" ref="C51" ca="1" si="1">_xlfn.FORMULATEXT(D51)</f>
        <v>=-LOOKUP(1,-RIGHT(A1,ROW($1:$101)))</v>
      </c>
      <c r="D51" t="e">
        <f>-LOOKUP(1,-RIGHT(A1,ROW($1:$101)))</f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0E9-FB71-433B-B484-532B244D41D3}">
  <dimension ref="A1:K57"/>
  <sheetViews>
    <sheetView topLeftCell="A13" workbookViewId="0">
      <selection activeCell="C23" sqref="C23"/>
    </sheetView>
  </sheetViews>
  <sheetFormatPr defaultRowHeight="13.8" x14ac:dyDescent="0.25"/>
  <cols>
    <col min="1" max="1" width="17.21875" bestFit="1" customWidth="1"/>
    <col min="2" max="2" width="31.44140625" bestFit="1" customWidth="1"/>
    <col min="3" max="3" width="55.21875" bestFit="1" customWidth="1"/>
    <col min="4" max="4" width="15.109375" customWidth="1"/>
    <col min="6" max="6" width="9.109375" bestFit="1" customWidth="1"/>
  </cols>
  <sheetData>
    <row r="1" spans="1:11" x14ac:dyDescent="0.25">
      <c r="A1" s="26">
        <v>43831</v>
      </c>
      <c r="B1" s="23">
        <v>44227</v>
      </c>
    </row>
    <row r="2" spans="1:11" x14ac:dyDescent="0.25">
      <c r="A2" s="28" t="s">
        <v>132</v>
      </c>
    </row>
    <row r="3" spans="1:11" x14ac:dyDescent="0.25">
      <c r="K3" s="5"/>
    </row>
    <row r="4" spans="1:11" x14ac:dyDescent="0.25">
      <c r="A4" t="s">
        <v>119</v>
      </c>
      <c r="B4" t="s">
        <v>55</v>
      </c>
      <c r="C4" t="s">
        <v>56</v>
      </c>
      <c r="D4" t="s">
        <v>57</v>
      </c>
      <c r="K4" s="5"/>
    </row>
    <row r="5" spans="1:11" x14ac:dyDescent="0.25">
      <c r="A5" s="25">
        <v>43831.430902777778</v>
      </c>
      <c r="B5" t="s">
        <v>120</v>
      </c>
      <c r="C5" t="str">
        <f ca="1">_xlfn.FORMULATEXT(D5)</f>
        <v>=YEAR(A1)</v>
      </c>
      <c r="D5">
        <f>YEAR(A1)</f>
        <v>2020</v>
      </c>
      <c r="K5" s="5"/>
    </row>
    <row r="6" spans="1:11" x14ac:dyDescent="0.25">
      <c r="B6" t="s">
        <v>121</v>
      </c>
      <c r="C6" t="str">
        <f t="shared" ref="C6:C11" ca="1" si="0">_xlfn.FORMULATEXT(D6)</f>
        <v>=MONTH(A1)</v>
      </c>
      <c r="D6">
        <f>MONTH(A1)</f>
        <v>1</v>
      </c>
      <c r="K6" s="5"/>
    </row>
    <row r="7" spans="1:11" x14ac:dyDescent="0.25">
      <c r="B7" t="s">
        <v>122</v>
      </c>
      <c r="C7" t="str">
        <f t="shared" ca="1" si="0"/>
        <v>=DAY(A1)</v>
      </c>
      <c r="D7">
        <f>DAY(A1)</f>
        <v>1</v>
      </c>
      <c r="K7" s="5"/>
    </row>
    <row r="8" spans="1:11" x14ac:dyDescent="0.25">
      <c r="B8" t="s">
        <v>123</v>
      </c>
      <c r="C8" t="str">
        <f t="shared" ca="1" si="0"/>
        <v>=WEEKDAY(A1,2)</v>
      </c>
      <c r="D8">
        <f>WEEKDAY(A1,2)</f>
        <v>3</v>
      </c>
      <c r="K8" s="5"/>
    </row>
    <row r="9" spans="1:11" x14ac:dyDescent="0.25">
      <c r="B9" t="s">
        <v>125</v>
      </c>
      <c r="C9" t="str">
        <f t="shared" ca="1" si="0"/>
        <v>=HOUR(A1)</v>
      </c>
      <c r="D9">
        <f>HOUR(A1)</f>
        <v>0</v>
      </c>
      <c r="K9" s="5"/>
    </row>
    <row r="10" spans="1:11" x14ac:dyDescent="0.25">
      <c r="B10" t="s">
        <v>124</v>
      </c>
      <c r="C10" t="str">
        <f t="shared" ca="1" si="0"/>
        <v>=MINUTE(A1)</v>
      </c>
      <c r="D10">
        <f>MINUTE(A1)</f>
        <v>0</v>
      </c>
      <c r="K10" s="5"/>
    </row>
    <row r="11" spans="1:11" x14ac:dyDescent="0.25">
      <c r="B11" t="s">
        <v>126</v>
      </c>
      <c r="C11" t="str">
        <f t="shared" ca="1" si="0"/>
        <v>=SECOND(A1)</v>
      </c>
      <c r="D11">
        <f>SECOND(A1)</f>
        <v>0</v>
      </c>
      <c r="K11" s="5"/>
    </row>
    <row r="12" spans="1:11" x14ac:dyDescent="0.25">
      <c r="K12" s="5"/>
    </row>
    <row r="13" spans="1:11" x14ac:dyDescent="0.25">
      <c r="D13" s="24">
        <f ca="1">NOW()</f>
        <v>43990.381483217592</v>
      </c>
      <c r="K13" s="5"/>
    </row>
    <row r="14" spans="1:11" x14ac:dyDescent="0.25">
      <c r="D14" s="23">
        <f ca="1">TODAY()</f>
        <v>43990</v>
      </c>
      <c r="K14" s="5"/>
    </row>
    <row r="15" spans="1:11" x14ac:dyDescent="0.25">
      <c r="K15" s="5"/>
    </row>
    <row r="16" spans="1:11" x14ac:dyDescent="0.25">
      <c r="K16" s="5"/>
    </row>
    <row r="17" spans="1:6" x14ac:dyDescent="0.25">
      <c r="A17" t="s">
        <v>100</v>
      </c>
      <c r="B17" t="s">
        <v>101</v>
      </c>
      <c r="C17" t="s">
        <v>102</v>
      </c>
      <c r="D17" t="s">
        <v>103</v>
      </c>
    </row>
    <row r="18" spans="1:6" x14ac:dyDescent="0.25">
      <c r="A18" s="23">
        <v>43831</v>
      </c>
      <c r="B18" t="s">
        <v>105</v>
      </c>
      <c r="C18" t="str">
        <f t="shared" ref="C18:C33" ca="1" si="1">_xlfn.FORMULATEXT(D18)</f>
        <v>=TEXT(A1,"yyyy/mm/dd")</v>
      </c>
      <c r="D18" t="str">
        <f>TEXT(A1,"yyyy/mm/dd")</f>
        <v>2020/01/01</v>
      </c>
    </row>
    <row r="19" spans="1:6" x14ac:dyDescent="0.25">
      <c r="B19" t="s">
        <v>106</v>
      </c>
      <c r="C19" t="str">
        <f t="shared" ca="1" si="1"/>
        <v>=TEXT(A1,"yyyy-mm-dd")</v>
      </c>
      <c r="D19" t="str">
        <f>TEXT(A1,"yyyy-mm-dd")</f>
        <v>2020-01-01</v>
      </c>
    </row>
    <row r="20" spans="1:6" x14ac:dyDescent="0.25">
      <c r="B20" t="s">
        <v>104</v>
      </c>
      <c r="C20" t="str">
        <f t="shared" ca="1" si="1"/>
        <v>=TEXT(A1,"emmdd")</v>
      </c>
      <c r="D20" t="str">
        <f>TEXT(A1,"emmdd")</f>
        <v>20200101</v>
      </c>
    </row>
    <row r="21" spans="1:6" x14ac:dyDescent="0.25">
      <c r="B21" t="s">
        <v>104</v>
      </c>
      <c r="C21" t="str">
        <f t="shared" ca="1" si="1"/>
        <v>=DATESTRING(A1)</v>
      </c>
      <c r="D21" t="str">
        <f>DATESTRING(A1)</f>
        <v>20年01月01日</v>
      </c>
    </row>
    <row r="22" spans="1:6" x14ac:dyDescent="0.25">
      <c r="B22" t="s">
        <v>111</v>
      </c>
      <c r="C22" t="str">
        <f t="shared" ca="1" si="1"/>
        <v>=TEXT(A1,"yyyy年m月")</v>
      </c>
      <c r="D22" t="str">
        <f>TEXT(A1,"yyyy年m月")</f>
        <v>2020年1月</v>
      </c>
      <c r="F22" s="23"/>
    </row>
    <row r="23" spans="1:6" x14ac:dyDescent="0.25">
      <c r="B23" t="s">
        <v>107</v>
      </c>
      <c r="C23" t="str">
        <f t="shared" ca="1" si="1"/>
        <v>=TEXT(A1,"yyyy")</v>
      </c>
      <c r="D23" t="str">
        <f>TEXT(A1,"yyyy")</f>
        <v>2020</v>
      </c>
    </row>
    <row r="24" spans="1:6" x14ac:dyDescent="0.25">
      <c r="B24" t="s">
        <v>108</v>
      </c>
      <c r="C24" t="str">
        <f t="shared" ca="1" si="1"/>
        <v>=TEXT(A1,"yy")</v>
      </c>
      <c r="D24" t="str">
        <f>TEXT(A1,"yy")</f>
        <v>20</v>
      </c>
    </row>
    <row r="25" spans="1:6" x14ac:dyDescent="0.25">
      <c r="B25" t="s">
        <v>109</v>
      </c>
      <c r="C25" t="str">
        <f t="shared" ca="1" si="1"/>
        <v>="Q"&amp;LEN(2^MONTH(A1))</v>
      </c>
      <c r="D25" t="str">
        <f>"Q"&amp;LEN(2^MONTH(A1))</f>
        <v>Q1</v>
      </c>
    </row>
    <row r="26" spans="1:6" x14ac:dyDescent="0.25">
      <c r="B26" t="s">
        <v>110</v>
      </c>
      <c r="C26" t="str">
        <f t="shared" ca="1" si="1"/>
        <v>=TEXT(A1,"mm")</v>
      </c>
      <c r="D26" t="str">
        <f>TEXT(A1,"mm")</f>
        <v>01</v>
      </c>
    </row>
    <row r="27" spans="1:6" x14ac:dyDescent="0.25">
      <c r="B27" t="s">
        <v>112</v>
      </c>
      <c r="C27" t="str">
        <f t="shared" ca="1" si="1"/>
        <v>=TEXT(A1,"mmm")</v>
      </c>
      <c r="D27" t="str">
        <f>TEXT(A1,"mmm")</f>
        <v>Jan</v>
      </c>
    </row>
    <row r="28" spans="1:6" x14ac:dyDescent="0.25">
      <c r="B28" t="s">
        <v>113</v>
      </c>
      <c r="C28" t="str">
        <f t="shared" ca="1" si="1"/>
        <v>=TEXT(A1,"mmmm")</v>
      </c>
      <c r="D28" t="str">
        <f>TEXT(A1,"mmmm")</f>
        <v>January</v>
      </c>
    </row>
    <row r="29" spans="1:6" x14ac:dyDescent="0.25">
      <c r="B29" t="s">
        <v>114</v>
      </c>
      <c r="C29" t="str">
        <f t="shared" ca="1" si="1"/>
        <v>=LOOKUP(DAY(A1),{0,11,21},{"上旬","中旬","下旬"})</v>
      </c>
      <c r="D29" t="str">
        <f>LOOKUP(DAY(A1),{0,11,21},{"上旬","中旬","下旬"})</f>
        <v>上旬</v>
      </c>
    </row>
    <row r="30" spans="1:6" x14ac:dyDescent="0.25">
      <c r="B30" t="s">
        <v>116</v>
      </c>
      <c r="C30" t="str">
        <f t="shared" ca="1" si="1"/>
        <v>=TEXT(A1,"aaa")</v>
      </c>
      <c r="D30" t="str">
        <f>TEXT(A1,"aaa")</f>
        <v>三</v>
      </c>
    </row>
    <row r="31" spans="1:6" x14ac:dyDescent="0.25">
      <c r="B31" t="s">
        <v>115</v>
      </c>
      <c r="C31" t="str">
        <f t="shared" ca="1" si="1"/>
        <v>=TEXT(A1,"aaaa")</v>
      </c>
      <c r="D31" t="str">
        <f>TEXT(A1,"aaaa")</f>
        <v>星期三</v>
      </c>
    </row>
    <row r="32" spans="1:6" x14ac:dyDescent="0.25">
      <c r="B32" t="s">
        <v>117</v>
      </c>
      <c r="C32" t="str">
        <f t="shared" ca="1" si="1"/>
        <v>=TEXT(A1,"ddd")</v>
      </c>
      <c r="D32" t="str">
        <f>TEXT(A1,"ddd")</f>
        <v>Wed</v>
      </c>
    </row>
    <row r="33" spans="1:4" x14ac:dyDescent="0.25">
      <c r="B33" t="s">
        <v>118</v>
      </c>
      <c r="C33" t="str">
        <f t="shared" ca="1" si="1"/>
        <v>=TEXT(A1,"dddd")</v>
      </c>
      <c r="D33" t="str">
        <f>TEXT(A1,"dddd")</f>
        <v>Wednesday</v>
      </c>
    </row>
    <row r="36" spans="1:4" x14ac:dyDescent="0.25">
      <c r="A36" t="s">
        <v>119</v>
      </c>
      <c r="B36" t="s">
        <v>55</v>
      </c>
      <c r="C36" t="s">
        <v>56</v>
      </c>
      <c r="D36" t="s">
        <v>57</v>
      </c>
    </row>
    <row r="37" spans="1:4" x14ac:dyDescent="0.25">
      <c r="A37" s="27" t="s">
        <v>128</v>
      </c>
      <c r="B37" t="s">
        <v>127</v>
      </c>
      <c r="C37" t="str">
        <f t="shared" ref="C37" ca="1" si="2">_xlfn.FORMULATEXT(D37)</f>
        <v>=DATEVALUE(A1)</v>
      </c>
      <c r="D37" s="23" t="e">
        <f>DATEVALUE(A1)</f>
        <v>#VALUE!</v>
      </c>
    </row>
    <row r="38" spans="1:4" x14ac:dyDescent="0.25">
      <c r="A38" s="28" t="s">
        <v>131</v>
      </c>
      <c r="B38" t="s">
        <v>129</v>
      </c>
      <c r="C38" s="3" t="s">
        <v>130</v>
      </c>
      <c r="D38" s="29">
        <f>TIMEVALUE(SUBSTITUTE(SUBSTITUTE(A2,"分",""),"时",":"))</f>
        <v>0.43055555555555558</v>
      </c>
    </row>
    <row r="41" spans="1:4" x14ac:dyDescent="0.25">
      <c r="A41" t="s">
        <v>119</v>
      </c>
      <c r="B41" t="s">
        <v>55</v>
      </c>
      <c r="C41" t="s">
        <v>56</v>
      </c>
      <c r="D41" t="s">
        <v>57</v>
      </c>
    </row>
    <row r="42" spans="1:4" x14ac:dyDescent="0.25">
      <c r="A42" s="23">
        <v>43831</v>
      </c>
      <c r="B42" t="s">
        <v>139</v>
      </c>
      <c r="C42" t="str">
        <f t="shared" ref="C42:C48" ca="1" si="3">_xlfn.FORMULATEXT(D42)</f>
        <v>=B1-A1</v>
      </c>
      <c r="D42">
        <f>B1-A1</f>
        <v>396</v>
      </c>
    </row>
    <row r="43" spans="1:4" x14ac:dyDescent="0.25">
      <c r="B43" t="s">
        <v>140</v>
      </c>
      <c r="C43" t="str">
        <f t="shared" ca="1" si="3"/>
        <v>=DAYS(B1,A1)</v>
      </c>
      <c r="D43">
        <f>_xlfn.DAYS(B1,A1)</f>
        <v>396</v>
      </c>
    </row>
    <row r="44" spans="1:4" x14ac:dyDescent="0.25">
      <c r="B44" t="s">
        <v>141</v>
      </c>
      <c r="C44" t="str">
        <f t="shared" ca="1" si="3"/>
        <v>=DATEDIF(A1,B1,"D")</v>
      </c>
      <c r="D44">
        <f>DATEDIF(A1,B1,"D")</f>
        <v>396</v>
      </c>
    </row>
    <row r="45" spans="1:4" x14ac:dyDescent="0.25">
      <c r="A45" t="s">
        <v>138</v>
      </c>
      <c r="B45" t="s">
        <v>136</v>
      </c>
      <c r="C45" t="str">
        <f t="shared" ca="1" si="3"/>
        <v>=DATEDIF(A1,B1,"YD")</v>
      </c>
      <c r="D45">
        <f>DATEDIF(A1,B1,"YD")</f>
        <v>30</v>
      </c>
    </row>
    <row r="46" spans="1:4" x14ac:dyDescent="0.25">
      <c r="A46" s="23">
        <v>44227</v>
      </c>
      <c r="B46" t="s">
        <v>137</v>
      </c>
      <c r="C46" t="str">
        <f t="shared" ca="1" si="3"/>
        <v>=DATEDIF(A1,B1,"MD")</v>
      </c>
      <c r="D46">
        <f>DATEDIF(A1,B1,"MD")</f>
        <v>30</v>
      </c>
    </row>
    <row r="47" spans="1:4" x14ac:dyDescent="0.25">
      <c r="B47" t="s">
        <v>135</v>
      </c>
      <c r="C47" t="str">
        <f t="shared" ca="1" si="3"/>
        <v>=DATEDIF(A1,B1,"YM")</v>
      </c>
      <c r="D47">
        <f>DATEDIF(A1,B1,"YM")</f>
        <v>0</v>
      </c>
    </row>
    <row r="48" spans="1:4" x14ac:dyDescent="0.25">
      <c r="B48" t="s">
        <v>134</v>
      </c>
      <c r="C48" t="str">
        <f t="shared" ca="1" si="3"/>
        <v>=DATEDIF(A1,B1,"M")</v>
      </c>
      <c r="D48">
        <f>DATEDIF(A1,B1,"M")</f>
        <v>12</v>
      </c>
    </row>
    <row r="49" spans="1:4" x14ac:dyDescent="0.25">
      <c r="B49" t="s">
        <v>133</v>
      </c>
      <c r="C49" t="str">
        <f t="shared" ref="C49" ca="1" si="4">_xlfn.FORMULATEXT(D49)</f>
        <v>=DATEDIF(A1,B1,"Y")</v>
      </c>
      <c r="D49">
        <f>DATEDIF(A1,B1,"Y")</f>
        <v>1</v>
      </c>
    </row>
    <row r="52" spans="1:4" x14ac:dyDescent="0.25">
      <c r="A52" t="s">
        <v>119</v>
      </c>
      <c r="B52" t="s">
        <v>55</v>
      </c>
      <c r="C52" t="s">
        <v>56</v>
      </c>
      <c r="D52" t="s">
        <v>57</v>
      </c>
    </row>
    <row r="53" spans="1:4" x14ac:dyDescent="0.25">
      <c r="A53" s="23">
        <v>43831</v>
      </c>
      <c r="B53" t="s">
        <v>142</v>
      </c>
      <c r="C53" t="str">
        <f ca="1">_xlfn.FORMULATEXT(D53)</f>
        <v>=EDATE(A1,1)</v>
      </c>
      <c r="D53" s="23">
        <f>EDATE(A1,1)</f>
        <v>43862</v>
      </c>
    </row>
    <row r="57" spans="1:4" x14ac:dyDescent="0.25">
      <c r="C57" t="str">
        <f>DATESTRING(A53)</f>
        <v>20年01月01日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BA32-4EF0-46F3-A12C-00ADCA4850D8}">
  <dimension ref="A1:G8"/>
  <sheetViews>
    <sheetView workbookViewId="0">
      <selection activeCell="E36" sqref="E36"/>
    </sheetView>
  </sheetViews>
  <sheetFormatPr defaultRowHeight="13.8" x14ac:dyDescent="0.25"/>
  <cols>
    <col min="4" max="4" width="12.88671875" customWidth="1"/>
    <col min="5" max="5" width="25.109375" bestFit="1" customWidth="1"/>
    <col min="6" max="6" width="36.5546875" bestFit="1" customWidth="1"/>
    <col min="7" max="7" width="8" customWidth="1"/>
    <col min="10" max="10" width="9.109375" bestFit="1" customWidth="1"/>
  </cols>
  <sheetData>
    <row r="1" spans="1:7" x14ac:dyDescent="0.25">
      <c r="A1" t="s">
        <v>144</v>
      </c>
      <c r="D1" t="s">
        <v>151</v>
      </c>
      <c r="E1" t="s">
        <v>27</v>
      </c>
      <c r="F1" t="s">
        <v>28</v>
      </c>
      <c r="G1" t="s">
        <v>29</v>
      </c>
    </row>
    <row r="2" spans="1:7" x14ac:dyDescent="0.25">
      <c r="A2" t="s">
        <v>144</v>
      </c>
      <c r="C2">
        <v>1</v>
      </c>
      <c r="D2" s="23" t="s">
        <v>143</v>
      </c>
      <c r="E2" t="s">
        <v>149</v>
      </c>
      <c r="F2" t="str">
        <f t="shared" ref="F2:F8" ca="1" si="0">_xlfn.FORMULATEXT(G2)</f>
        <v>=COUNTIF(A:A,A1)</v>
      </c>
      <c r="G2">
        <f>COUNTIF(A:A,A1)</f>
        <v>2</v>
      </c>
    </row>
    <row r="3" spans="1:7" x14ac:dyDescent="0.25">
      <c r="A3" t="s">
        <v>146</v>
      </c>
      <c r="C3">
        <v>2</v>
      </c>
      <c r="D3" t="s">
        <v>143</v>
      </c>
      <c r="E3" t="s">
        <v>150</v>
      </c>
      <c r="F3" t="str">
        <f t="shared" ca="1" si="0"/>
        <v>=IF(COUNTIF(A:A,A1&amp;"*")&gt;1,"重复","")</v>
      </c>
      <c r="G3" t="str">
        <f>IF(COUNTIF(A:A,A1&amp;"*")&gt;1,"重复","")</f>
        <v>重复</v>
      </c>
    </row>
    <row r="4" spans="1:7" x14ac:dyDescent="0.25">
      <c r="A4" t="s">
        <v>146</v>
      </c>
      <c r="C4">
        <v>3</v>
      </c>
      <c r="D4" t="s">
        <v>145</v>
      </c>
      <c r="E4" t="s">
        <v>152</v>
      </c>
      <c r="F4" t="str">
        <f t="shared" ca="1" si="0"/>
        <v>=IF(COUNTIF(A$1:A1,A1)=1,"是","否")</v>
      </c>
      <c r="G4" t="str">
        <f>IF(COUNTIF(A$1:A1,A1)=1,"是","否")</f>
        <v>是</v>
      </c>
    </row>
    <row r="5" spans="1:7" x14ac:dyDescent="0.25">
      <c r="A5" t="s">
        <v>148</v>
      </c>
      <c r="C5">
        <v>4</v>
      </c>
      <c r="D5" t="s">
        <v>145</v>
      </c>
      <c r="F5" t="str">
        <f t="shared" ca="1" si="0"/>
        <v>=IF(COUNTIF(A$1:A2,A2)=1,"是","否")</v>
      </c>
      <c r="G5" t="str">
        <f>IF(COUNTIF(A$1:A2,A2)=1,"是","否")</f>
        <v>否</v>
      </c>
    </row>
    <row r="6" spans="1:7" x14ac:dyDescent="0.25">
      <c r="C6">
        <v>5</v>
      </c>
      <c r="D6" t="s">
        <v>147</v>
      </c>
      <c r="E6" t="s">
        <v>153</v>
      </c>
      <c r="F6" t="str">
        <f t="shared" ca="1" si="0"/>
        <v>=IF(COUNTIF(A1:A$5,A1)=1,"是","否")</v>
      </c>
      <c r="G6" t="str">
        <f>IF(COUNTIF(A1:A$5,A1)=1,"是","否")</f>
        <v>否</v>
      </c>
    </row>
    <row r="7" spans="1:7" x14ac:dyDescent="0.25">
      <c r="F7" t="str">
        <f t="shared" ca="1" si="0"/>
        <v>=IF(COUNTIF(A2:A$5,A2)=1,"是","否")</v>
      </c>
      <c r="G7" t="str">
        <f>IF(COUNTIF(A2:A$5,A2)=1,"是","否")</f>
        <v>是</v>
      </c>
    </row>
    <row r="8" spans="1:7" x14ac:dyDescent="0.25">
      <c r="F8" t="str">
        <f t="shared" ca="1" si="0"/>
        <v>=SUMPRODUCT(1/COUNTIF(A1:A5,A1:A5))</v>
      </c>
      <c r="G8">
        <f>SUMPRODUCT(1/COUNTIF(A1:A5,A1:A5))</f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295-71C9-4B81-B9FA-67544E684AEA}">
  <dimension ref="A1:F15"/>
  <sheetViews>
    <sheetView workbookViewId="0">
      <selection activeCell="E2" sqref="E2"/>
    </sheetView>
  </sheetViews>
  <sheetFormatPr defaultRowHeight="13.8" x14ac:dyDescent="0.25"/>
  <cols>
    <col min="1" max="1" width="9.77734375" customWidth="1"/>
    <col min="2" max="5" width="9.77734375" style="17" customWidth="1"/>
    <col min="6" max="6" width="12.77734375" style="17" bestFit="1" customWidth="1"/>
  </cols>
  <sheetData>
    <row r="1" spans="1:6" x14ac:dyDescent="0.25">
      <c r="A1" s="16" t="s">
        <v>95</v>
      </c>
      <c r="B1" s="16" t="s">
        <v>94</v>
      </c>
      <c r="C1" s="1"/>
      <c r="D1" s="22" t="s">
        <v>91</v>
      </c>
      <c r="E1" s="22" t="s">
        <v>92</v>
      </c>
      <c r="F1" s="22" t="s">
        <v>93</v>
      </c>
    </row>
    <row r="2" spans="1:6" x14ac:dyDescent="0.25">
      <c r="A2" s="1">
        <v>12301</v>
      </c>
      <c r="B2" s="1">
        <v>70</v>
      </c>
      <c r="C2" s="1"/>
      <c r="D2" s="17">
        <v>70</v>
      </c>
      <c r="E2" s="17">
        <f t="array" ref="E2:E5">FREQUENCY(B:B,D:D-0.1)</f>
        <v>2</v>
      </c>
      <c r="F2" s="17" t="s">
        <v>96</v>
      </c>
    </row>
    <row r="3" spans="1:6" x14ac:dyDescent="0.25">
      <c r="A3" s="1">
        <v>12302</v>
      </c>
      <c r="B3" s="1">
        <v>55</v>
      </c>
      <c r="C3" s="1"/>
      <c r="D3" s="17">
        <v>80</v>
      </c>
      <c r="E3" s="17">
        <v>1</v>
      </c>
      <c r="F3" s="17" t="s">
        <v>97</v>
      </c>
    </row>
    <row r="4" spans="1:6" x14ac:dyDescent="0.25">
      <c r="A4" s="1">
        <v>12303</v>
      </c>
      <c r="B4" s="1">
        <v>91</v>
      </c>
      <c r="C4" s="1"/>
      <c r="D4" s="17">
        <v>90</v>
      </c>
      <c r="E4" s="17">
        <v>1</v>
      </c>
      <c r="F4" s="17" t="s">
        <v>98</v>
      </c>
    </row>
    <row r="5" spans="1:6" x14ac:dyDescent="0.25">
      <c r="A5" s="1">
        <v>12304</v>
      </c>
      <c r="B5" s="1">
        <v>60</v>
      </c>
      <c r="C5" s="1"/>
      <c r="D5" s="17">
        <v>100</v>
      </c>
      <c r="E5" s="17">
        <v>2</v>
      </c>
      <c r="F5" s="17" t="s">
        <v>99</v>
      </c>
    </row>
    <row r="6" spans="1:6" x14ac:dyDescent="0.25">
      <c r="A6" s="1">
        <v>12305</v>
      </c>
      <c r="B6" s="1">
        <v>86</v>
      </c>
      <c r="C6" s="1"/>
    </row>
    <row r="7" spans="1:6" x14ac:dyDescent="0.25">
      <c r="A7" s="1">
        <v>12306</v>
      </c>
      <c r="B7" s="1">
        <v>95</v>
      </c>
      <c r="C7" s="2"/>
    </row>
    <row r="10" spans="1:6" x14ac:dyDescent="0.25">
      <c r="C10" s="18"/>
    </row>
    <row r="11" spans="1:6" x14ac:dyDescent="0.25">
      <c r="C11" s="18"/>
    </row>
    <row r="12" spans="1:6" x14ac:dyDescent="0.25">
      <c r="C12" s="19"/>
    </row>
    <row r="14" spans="1:6" x14ac:dyDescent="0.25">
      <c r="C14" s="20"/>
    </row>
    <row r="15" spans="1:6" x14ac:dyDescent="0.25">
      <c r="F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BB2E8-E2AE-4570-975A-221C77F87DE2}">
  <dimension ref="A1:F7"/>
  <sheetViews>
    <sheetView tabSelected="1" workbookViewId="0">
      <selection activeCell="E1" sqref="E1"/>
    </sheetView>
  </sheetViews>
  <sheetFormatPr defaultRowHeight="13.8" x14ac:dyDescent="0.25"/>
  <cols>
    <col min="2" max="2" width="10" bestFit="1" customWidth="1"/>
    <col min="5" max="6" width="10" bestFit="1" customWidth="1"/>
  </cols>
  <sheetData>
    <row r="1" spans="1:6" x14ac:dyDescent="0.25">
      <c r="A1" s="13" t="s">
        <v>154</v>
      </c>
      <c r="B1" s="14" t="s">
        <v>155</v>
      </c>
      <c r="C1" s="15" t="s">
        <v>179</v>
      </c>
      <c r="E1" s="32" t="s">
        <v>155</v>
      </c>
      <c r="F1" s="33" t="s">
        <v>179</v>
      </c>
    </row>
    <row r="2" spans="1:6" x14ac:dyDescent="0.25">
      <c r="A2" s="8">
        <v>12301</v>
      </c>
      <c r="B2" s="1" t="s">
        <v>156</v>
      </c>
      <c r="C2" s="9" t="s">
        <v>180</v>
      </c>
      <c r="E2" s="8" t="s">
        <v>157</v>
      </c>
      <c r="F2" s="9" t="str">
        <f>IFERROR(VLOOKUP(E2,B:C,2,0),"")</f>
        <v>Wang</v>
      </c>
    </row>
    <row r="3" spans="1:6" x14ac:dyDescent="0.25">
      <c r="A3" s="8">
        <v>12302</v>
      </c>
      <c r="B3" s="1" t="s">
        <v>157</v>
      </c>
      <c r="C3" s="9" t="s">
        <v>181</v>
      </c>
      <c r="E3" s="8" t="s">
        <v>158</v>
      </c>
      <c r="F3" s="9" t="str">
        <f t="shared" ref="F3:F4" si="0">IFERROR(VLOOKUP(E3,B:C,2,0),"")</f>
        <v>Zhao</v>
      </c>
    </row>
    <row r="4" spans="1:6" x14ac:dyDescent="0.25">
      <c r="A4" s="8">
        <v>12303</v>
      </c>
      <c r="B4" s="1" t="s">
        <v>158</v>
      </c>
      <c r="C4" s="9" t="s">
        <v>182</v>
      </c>
      <c r="E4" s="10" t="s">
        <v>185</v>
      </c>
      <c r="F4" s="12" t="str">
        <f t="shared" si="0"/>
        <v/>
      </c>
    </row>
    <row r="5" spans="1:6" x14ac:dyDescent="0.25">
      <c r="A5" s="8">
        <v>12304</v>
      </c>
      <c r="B5" s="1" t="s">
        <v>159</v>
      </c>
      <c r="C5" s="9" t="s">
        <v>183</v>
      </c>
    </row>
    <row r="6" spans="1:6" x14ac:dyDescent="0.25">
      <c r="A6" s="8">
        <v>12305</v>
      </c>
      <c r="B6" s="1" t="s">
        <v>159</v>
      </c>
      <c r="C6" s="9" t="s">
        <v>184</v>
      </c>
    </row>
    <row r="7" spans="1:6" x14ac:dyDescent="0.25">
      <c r="A7" s="10">
        <v>12306</v>
      </c>
      <c r="B7" s="11" t="s">
        <v>160</v>
      </c>
      <c r="C7" s="12" t="s">
        <v>180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E106-E375-414B-8E17-59411A7B99CF}">
  <dimension ref="A1:G21"/>
  <sheetViews>
    <sheetView workbookViewId="0">
      <selection activeCell="F2" sqref="F2"/>
    </sheetView>
  </sheetViews>
  <sheetFormatPr defaultRowHeight="13.8" x14ac:dyDescent="0.25"/>
  <cols>
    <col min="2" max="2" width="10" bestFit="1" customWidth="1"/>
    <col min="6" max="7" width="9.77734375" bestFit="1" customWidth="1"/>
    <col min="8" max="9" width="5.5546875" bestFit="1" customWidth="1"/>
  </cols>
  <sheetData>
    <row r="1" spans="1:7" x14ac:dyDescent="0.25">
      <c r="A1" t="s">
        <v>154</v>
      </c>
      <c r="B1" t="s">
        <v>4</v>
      </c>
      <c r="C1" t="s">
        <v>20</v>
      </c>
      <c r="D1" t="s">
        <v>165</v>
      </c>
      <c r="F1" s="30" t="s">
        <v>163</v>
      </c>
      <c r="G1" t="s">
        <v>168</v>
      </c>
    </row>
    <row r="2" spans="1:7" x14ac:dyDescent="0.25">
      <c r="A2">
        <v>12301</v>
      </c>
      <c r="B2" t="s">
        <v>156</v>
      </c>
      <c r="C2">
        <v>96</v>
      </c>
      <c r="D2" t="s">
        <v>166</v>
      </c>
      <c r="F2" s="31" t="s">
        <v>169</v>
      </c>
      <c r="G2" s="5">
        <v>5</v>
      </c>
    </row>
    <row r="3" spans="1:7" x14ac:dyDescent="0.25">
      <c r="A3">
        <v>12302</v>
      </c>
      <c r="B3" t="s">
        <v>157</v>
      </c>
      <c r="C3">
        <v>96</v>
      </c>
      <c r="D3" t="s">
        <v>166</v>
      </c>
      <c r="F3" s="31" t="s">
        <v>170</v>
      </c>
      <c r="G3" s="5">
        <v>7</v>
      </c>
    </row>
    <row r="4" spans="1:7" x14ac:dyDescent="0.25">
      <c r="A4">
        <v>12303</v>
      </c>
      <c r="B4" t="s">
        <v>158</v>
      </c>
      <c r="C4">
        <v>68</v>
      </c>
      <c r="D4" t="s">
        <v>166</v>
      </c>
      <c r="F4" s="31" t="s">
        <v>171</v>
      </c>
      <c r="G4" s="5">
        <v>2</v>
      </c>
    </row>
    <row r="5" spans="1:7" x14ac:dyDescent="0.25">
      <c r="A5">
        <v>12305</v>
      </c>
      <c r="B5" t="s">
        <v>159</v>
      </c>
      <c r="C5">
        <v>59</v>
      </c>
      <c r="D5" t="s">
        <v>167</v>
      </c>
      <c r="F5" s="31" t="s">
        <v>172</v>
      </c>
      <c r="G5" s="5">
        <v>2</v>
      </c>
    </row>
    <row r="6" spans="1:7" x14ac:dyDescent="0.25">
      <c r="A6">
        <v>12306</v>
      </c>
      <c r="B6" t="s">
        <v>160</v>
      </c>
      <c r="C6">
        <v>70</v>
      </c>
      <c r="D6" t="s">
        <v>166</v>
      </c>
      <c r="F6" s="31" t="s">
        <v>173</v>
      </c>
      <c r="G6" s="5">
        <v>4</v>
      </c>
    </row>
    <row r="7" spans="1:7" x14ac:dyDescent="0.25">
      <c r="A7">
        <v>12301</v>
      </c>
      <c r="B7" t="s">
        <v>156</v>
      </c>
      <c r="C7">
        <v>63</v>
      </c>
      <c r="D7" t="s">
        <v>166</v>
      </c>
      <c r="F7" s="31" t="s">
        <v>164</v>
      </c>
      <c r="G7" s="5">
        <v>20</v>
      </c>
    </row>
    <row r="8" spans="1:7" x14ac:dyDescent="0.25">
      <c r="A8">
        <v>12302</v>
      </c>
      <c r="B8" t="s">
        <v>157</v>
      </c>
      <c r="C8">
        <v>60</v>
      </c>
      <c r="D8" t="s">
        <v>166</v>
      </c>
    </row>
    <row r="9" spans="1:7" x14ac:dyDescent="0.25">
      <c r="A9">
        <v>12303</v>
      </c>
      <c r="B9" t="s">
        <v>158</v>
      </c>
      <c r="C9">
        <v>67</v>
      </c>
      <c r="D9" t="s">
        <v>166</v>
      </c>
    </row>
    <row r="10" spans="1:7" x14ac:dyDescent="0.25">
      <c r="A10">
        <v>12302</v>
      </c>
      <c r="B10" t="s">
        <v>157</v>
      </c>
      <c r="C10">
        <v>62</v>
      </c>
      <c r="D10" t="s">
        <v>166</v>
      </c>
    </row>
    <row r="11" spans="1:7" x14ac:dyDescent="0.25">
      <c r="A11">
        <v>12303</v>
      </c>
      <c r="B11" t="s">
        <v>158</v>
      </c>
      <c r="C11">
        <v>52</v>
      </c>
      <c r="D11" t="s">
        <v>167</v>
      </c>
    </row>
    <row r="12" spans="1:7" x14ac:dyDescent="0.25">
      <c r="A12">
        <v>12305</v>
      </c>
      <c r="B12" t="s">
        <v>159</v>
      </c>
      <c r="C12">
        <v>50</v>
      </c>
      <c r="D12" t="s">
        <v>167</v>
      </c>
    </row>
    <row r="13" spans="1:7" x14ac:dyDescent="0.25">
      <c r="A13">
        <v>12306</v>
      </c>
      <c r="B13" t="s">
        <v>160</v>
      </c>
      <c r="C13">
        <v>70</v>
      </c>
      <c r="D13" t="s">
        <v>166</v>
      </c>
    </row>
    <row r="14" spans="1:7" x14ac:dyDescent="0.25">
      <c r="A14">
        <v>12305</v>
      </c>
      <c r="B14" t="s">
        <v>159</v>
      </c>
      <c r="C14">
        <v>89</v>
      </c>
      <c r="D14" t="s">
        <v>166</v>
      </c>
    </row>
    <row r="15" spans="1:7" x14ac:dyDescent="0.25">
      <c r="A15">
        <v>12306</v>
      </c>
      <c r="B15" t="s">
        <v>160</v>
      </c>
      <c r="C15">
        <v>99</v>
      </c>
      <c r="D15" t="s">
        <v>166</v>
      </c>
    </row>
    <row r="16" spans="1:7" x14ac:dyDescent="0.25">
      <c r="A16">
        <v>12301</v>
      </c>
      <c r="B16" t="s">
        <v>156</v>
      </c>
      <c r="C16">
        <v>55</v>
      </c>
      <c r="D16" t="s">
        <v>167</v>
      </c>
    </row>
    <row r="17" spans="1:4" x14ac:dyDescent="0.25">
      <c r="A17">
        <v>12302</v>
      </c>
      <c r="B17" t="s">
        <v>157</v>
      </c>
      <c r="C17">
        <v>69</v>
      </c>
      <c r="D17" t="s">
        <v>166</v>
      </c>
    </row>
    <row r="18" spans="1:4" x14ac:dyDescent="0.25">
      <c r="A18">
        <v>12303</v>
      </c>
      <c r="B18" t="s">
        <v>158</v>
      </c>
      <c r="C18">
        <v>93</v>
      </c>
      <c r="D18" t="s">
        <v>166</v>
      </c>
    </row>
    <row r="19" spans="1:4" x14ac:dyDescent="0.25">
      <c r="A19">
        <v>12305</v>
      </c>
      <c r="B19" t="s">
        <v>159</v>
      </c>
      <c r="C19">
        <v>87</v>
      </c>
      <c r="D19" t="s">
        <v>166</v>
      </c>
    </row>
    <row r="20" spans="1:4" x14ac:dyDescent="0.25">
      <c r="A20">
        <v>12306</v>
      </c>
      <c r="B20" t="s">
        <v>160</v>
      </c>
      <c r="C20">
        <v>57</v>
      </c>
      <c r="D20" t="s">
        <v>167</v>
      </c>
    </row>
    <row r="21" spans="1:4" x14ac:dyDescent="0.25">
      <c r="A21">
        <v>12301</v>
      </c>
      <c r="B21" t="s">
        <v>156</v>
      </c>
      <c r="C21">
        <v>67</v>
      </c>
      <c r="D21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数据表</vt:lpstr>
      <vt:lpstr>字符串</vt:lpstr>
      <vt:lpstr>时间日期</vt:lpstr>
      <vt:lpstr>重复值</vt:lpstr>
      <vt:lpstr>频率</vt:lpstr>
      <vt:lpstr>匹配</vt:lpstr>
      <vt:lpstr>透视表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zhuangzhen</dc:creator>
  <cp:lastModifiedBy>zhuangzhen</cp:lastModifiedBy>
  <dcterms:created xsi:type="dcterms:W3CDTF">2020-04-17T09:15:07Z</dcterms:created>
  <dcterms:modified xsi:type="dcterms:W3CDTF">2020-06-08T01:09:22Z</dcterms:modified>
</cp:coreProperties>
</file>