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codeName="ThisWorkbook" autoCompressPictures="0"/>
  <bookViews>
    <workbookView xWindow="0" yWindow="0" windowWidth="14400" windowHeight="16040"/>
  </bookViews>
  <sheets>
    <sheet name="Sheet1" sheetId="1" r:id="rId1"/>
    <sheet name="Sheet2" sheetId="2" r:id="rId2"/>
    <sheet name="Sheet3" sheetId="3" r:id="rId3"/>
  </sheets>
  <definedNames>
    <definedName name="denLH2">71</definedName>
    <definedName name="denLOX">1142</definedName>
  </definedNames>
  <calcPr calcId="140001" iterate="1" iterateCount="1000" iterateDelta="0.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J2" i="1"/>
  <c r="H2" i="1"/>
  <c r="C5" i="1"/>
  <c r="E2" i="1"/>
  <c r="C7" i="1"/>
  <c r="F2" i="1"/>
  <c r="C9" i="1"/>
  <c r="C10" i="1"/>
  <c r="C11" i="1"/>
  <c r="H3" i="1"/>
  <c r="J3" i="1"/>
  <c r="C14" i="1"/>
  <c r="C15" i="1"/>
  <c r="C16" i="1"/>
</calcChain>
</file>

<file path=xl/sharedStrings.xml><?xml version="1.0" encoding="utf-8"?>
<sst xmlns="http://schemas.openxmlformats.org/spreadsheetml/2006/main" count="36" uniqueCount="29">
  <si>
    <t>g0</t>
  </si>
  <si>
    <t>Volume</t>
  </si>
  <si>
    <t>φprop</t>
  </si>
  <si>
    <t>φpress</t>
  </si>
  <si>
    <t>Pbprop</t>
  </si>
  <si>
    <t>Pbpress</t>
  </si>
  <si>
    <t>Ppress</t>
  </si>
  <si>
    <t>Ti</t>
  </si>
  <si>
    <t>Tf</t>
  </si>
  <si>
    <t>Rhe</t>
  </si>
  <si>
    <t>R</t>
  </si>
  <si>
    <t>γhe</t>
  </si>
  <si>
    <t>Part a</t>
  </si>
  <si>
    <t>Part b</t>
  </si>
  <si>
    <t>Part c</t>
  </si>
  <si>
    <t>He mass</t>
  </si>
  <si>
    <t>Vhe1</t>
  </si>
  <si>
    <t>He tank mass</t>
  </si>
  <si>
    <t>Part d</t>
  </si>
  <si>
    <t>Part e</t>
  </si>
  <si>
    <t>Vhe2</t>
  </si>
  <si>
    <t>Part f</t>
  </si>
  <si>
    <t>Pprop</t>
  </si>
  <si>
    <t>mproptank</t>
  </si>
  <si>
    <t>Pf</t>
  </si>
  <si>
    <t>Isothermal</t>
  </si>
  <si>
    <t>Isentropic</t>
  </si>
  <si>
    <t>Mass</t>
  </si>
  <si>
    <t>Propellent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</si>
</sst>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\ &quot;m/s^2&quot;"/>
    <numFmt numFmtId="165" formatCode="0.00\ &quot;m^3&quot;"/>
    <numFmt numFmtId="166" formatCode="0\ &quot;K&quot;"/>
    <numFmt numFmtId="167" formatCode="0\ &quot;m&quot;"/>
    <numFmt numFmtId="168" formatCode="0\ &quot;Mpa&quot;"/>
    <numFmt numFmtId="169" formatCode="0.00\ &quot;J/kmole-K&quot;"/>
    <numFmt numFmtId="170" formatCode="0.00\ &quot;Mpa&quot;"/>
    <numFmt numFmtId="171" formatCode="0.00\ &quot;kg&quot;"/>
    <numFmt numFmtId="172" formatCode="0.00\ &quot;J/kg-K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Isothermal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Sheet1!$C$19:$L$19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Sheet1!$C$21:$L$21</c:f>
              <c:numCache>
                <c:formatCode>General</c:formatCode>
                <c:ptCount val="10"/>
                <c:pt idx="0">
                  <c:v>0.483479855175701</c:v>
                </c:pt>
                <c:pt idx="1">
                  <c:v>0.966959710351403</c:v>
                </c:pt>
                <c:pt idx="2">
                  <c:v>1.450439565527105</c:v>
                </c:pt>
                <c:pt idx="3">
                  <c:v>1.933919420702806</c:v>
                </c:pt>
                <c:pt idx="4">
                  <c:v>2.417399275878508</c:v>
                </c:pt>
                <c:pt idx="5">
                  <c:v>2.900879131054209</c:v>
                </c:pt>
                <c:pt idx="6">
                  <c:v>3.384358986229911</c:v>
                </c:pt>
                <c:pt idx="7">
                  <c:v>3.867838841405612</c:v>
                </c:pt>
                <c:pt idx="8">
                  <c:v>4.351318696581313</c:v>
                </c:pt>
                <c:pt idx="9">
                  <c:v>4.834798551757015</c:v>
                </c:pt>
              </c:numCache>
            </c:numRef>
          </c:val>
          <c:smooth val="0"/>
        </c:ser>
        <c:ser>
          <c:idx val="2"/>
          <c:order val="1"/>
          <c:tx>
            <c:v>Isentropic</c:v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Sheet1!$C$19:$L$19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Sheet1!$C$23:$L$23</c:f>
              <c:numCache>
                <c:formatCode>General</c:formatCode>
                <c:ptCount val="10"/>
                <c:pt idx="0">
                  <c:v>0.633972352919337</c:v>
                </c:pt>
                <c:pt idx="1">
                  <c:v>1.267944705838674</c:v>
                </c:pt>
                <c:pt idx="2">
                  <c:v>1.901917058758011</c:v>
                </c:pt>
                <c:pt idx="3">
                  <c:v>2.535889411677348</c:v>
                </c:pt>
                <c:pt idx="4">
                  <c:v>3.169861764596685</c:v>
                </c:pt>
                <c:pt idx="5">
                  <c:v>3.803834117516022</c:v>
                </c:pt>
                <c:pt idx="6">
                  <c:v>4.437806470435359</c:v>
                </c:pt>
                <c:pt idx="7">
                  <c:v>5.071778823354695</c:v>
                </c:pt>
                <c:pt idx="8">
                  <c:v>5.705751176274033</c:v>
                </c:pt>
                <c:pt idx="9">
                  <c:v>6.33972352919337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01128"/>
        <c:axId val="-2141007912"/>
      </c:lineChart>
      <c:catAx>
        <c:axId val="2086701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Propellant tank volume</a:t>
                </a:r>
                <a:r>
                  <a:rPr lang="en-US" baseline="0"/>
                  <a:t> (m^3)</a:t>
                </a:r>
              </a:p>
            </c:rich>
          </c:tx>
          <c:layout>
            <c:manualLayout>
              <c:xMode val="edge"/>
              <c:yMode val="edge"/>
              <c:x val="0.405698951308217"/>
              <c:y val="0.9045996592844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1007912"/>
        <c:crosses val="autoZero"/>
        <c:auto val="1"/>
        <c:lblAlgn val="ctr"/>
        <c:lblOffset val="100"/>
        <c:noMultiLvlLbl val="0"/>
      </c:catAx>
      <c:valAx>
        <c:axId val="-214100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Pressurant tank</a:t>
                </a:r>
                <a:r>
                  <a:rPr lang="en-US" baseline="0"/>
                  <a:t> volume (m^3)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0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Isothermal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Sheet1!$C$20:$L$20</c:f>
              <c:numCache>
                <c:formatCode>0</c:formatCode>
                <c:ptCount val="10"/>
                <c:pt idx="0">
                  <c:v>72.47546057667516</c:v>
                </c:pt>
                <c:pt idx="1">
                  <c:v>132.6352734715904</c:v>
                </c:pt>
                <c:pt idx="2">
                  <c:v>188.8830582701962</c:v>
                </c:pt>
                <c:pt idx="3">
                  <c:v>242.732031351109</c:v>
                </c:pt>
                <c:pt idx="4">
                  <c:v>294.8647998262407</c:v>
                </c:pt>
                <c:pt idx="5">
                  <c:v>345.6694981788153</c:v>
                </c:pt>
                <c:pt idx="6">
                  <c:v>395.3957209985944</c:v>
                </c:pt>
                <c:pt idx="7">
                  <c:v>444.2169680937534</c:v>
                </c:pt>
                <c:pt idx="8">
                  <c:v>492.2605447088973</c:v>
                </c:pt>
                <c:pt idx="9">
                  <c:v>539.623660904141</c:v>
                </c:pt>
              </c:numCache>
            </c:numRef>
          </c:cat>
          <c:val>
            <c:numRef>
              <c:f>Sheet1!$C$22:$L$22</c:f>
              <c:numCache>
                <c:formatCode>General</c:formatCode>
                <c:ptCount val="10"/>
                <c:pt idx="0">
                  <c:v>31.53878172103541</c:v>
                </c:pt>
                <c:pt idx="1">
                  <c:v>63.07756344207082</c:v>
                </c:pt>
                <c:pt idx="2">
                  <c:v>94.61634516310625</c:v>
                </c:pt>
                <c:pt idx="3">
                  <c:v>126.1551268841416</c:v>
                </c:pt>
                <c:pt idx="4">
                  <c:v>157.6939086051771</c:v>
                </c:pt>
                <c:pt idx="5">
                  <c:v>189.2326903262125</c:v>
                </c:pt>
                <c:pt idx="6">
                  <c:v>220.7714720472479</c:v>
                </c:pt>
                <c:pt idx="7">
                  <c:v>252.3102537682833</c:v>
                </c:pt>
                <c:pt idx="8">
                  <c:v>283.8490354893186</c:v>
                </c:pt>
                <c:pt idx="9">
                  <c:v>315.3878172103541</c:v>
                </c:pt>
              </c:numCache>
            </c:numRef>
          </c:val>
          <c:smooth val="0"/>
        </c:ser>
        <c:ser>
          <c:idx val="2"/>
          <c:order val="1"/>
          <c:tx>
            <c:v>Isentropic</c:v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Sheet1!$C$20:$L$20</c:f>
              <c:numCache>
                <c:formatCode>0</c:formatCode>
                <c:ptCount val="10"/>
                <c:pt idx="0">
                  <c:v>72.47546057667516</c:v>
                </c:pt>
                <c:pt idx="1">
                  <c:v>132.6352734715904</c:v>
                </c:pt>
                <c:pt idx="2">
                  <c:v>188.8830582701962</c:v>
                </c:pt>
                <c:pt idx="3">
                  <c:v>242.732031351109</c:v>
                </c:pt>
                <c:pt idx="4">
                  <c:v>294.8647998262407</c:v>
                </c:pt>
                <c:pt idx="5">
                  <c:v>345.6694981788153</c:v>
                </c:pt>
                <c:pt idx="6">
                  <c:v>395.3957209985944</c:v>
                </c:pt>
                <c:pt idx="7">
                  <c:v>444.2169680937534</c:v>
                </c:pt>
                <c:pt idx="8">
                  <c:v>492.2605447088973</c:v>
                </c:pt>
                <c:pt idx="9">
                  <c:v>539.623660904141</c:v>
                </c:pt>
              </c:numCache>
            </c:numRef>
          </c:cat>
          <c:val>
            <c:numRef>
              <c:f>Sheet1!$C$24:$L$24</c:f>
              <c:numCache>
                <c:formatCode>General</c:formatCode>
                <c:ptCount val="10"/>
                <c:pt idx="0">
                  <c:v>41.35584025238841</c:v>
                </c:pt>
                <c:pt idx="1">
                  <c:v>82.71168050477682</c:v>
                </c:pt>
                <c:pt idx="2">
                  <c:v>124.0675207571652</c:v>
                </c:pt>
                <c:pt idx="3">
                  <c:v>165.4233610095536</c:v>
                </c:pt>
                <c:pt idx="4">
                  <c:v>206.7792012619421</c:v>
                </c:pt>
                <c:pt idx="5">
                  <c:v>248.1350415143305</c:v>
                </c:pt>
                <c:pt idx="6">
                  <c:v>289.4908817667189</c:v>
                </c:pt>
                <c:pt idx="7">
                  <c:v>330.8467220191073</c:v>
                </c:pt>
                <c:pt idx="8">
                  <c:v>372.2025622714957</c:v>
                </c:pt>
                <c:pt idx="9">
                  <c:v>413.5584025238841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99432"/>
        <c:axId val="-2146245384"/>
      </c:lineChart>
      <c:catAx>
        <c:axId val="-2145499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Propellant tank mass(kg)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46245384"/>
        <c:crosses val="autoZero"/>
        <c:auto val="1"/>
        <c:lblAlgn val="ctr"/>
        <c:lblOffset val="100"/>
        <c:noMultiLvlLbl val="0"/>
      </c:catAx>
      <c:valAx>
        <c:axId val="-214624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Pressurant tank 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9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26</xdr:row>
      <xdr:rowOff>12700</xdr:rowOff>
    </xdr:from>
    <xdr:to>
      <xdr:col>11</xdr:col>
      <xdr:colOff>1143000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57150</xdr:rowOff>
    </xdr:from>
    <xdr:to>
      <xdr:col>11</xdr:col>
      <xdr:colOff>1117600</xdr:colOff>
      <xdr:row>76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6"/>
  <sheetViews>
    <sheetView tabSelected="1" workbookViewId="0">
      <selection activeCell="C10" sqref="C10"/>
    </sheetView>
  </sheetViews>
  <sheetFormatPr baseColWidth="10" defaultColWidth="8.83203125" defaultRowHeight="14" x14ac:dyDescent="0"/>
  <cols>
    <col min="1" max="1" width="9.6640625" bestFit="1" customWidth="1"/>
    <col min="2" max="2" width="11.1640625" bestFit="1" customWidth="1"/>
    <col min="3" max="3" width="9.5" bestFit="1" customWidth="1"/>
    <col min="4" max="4" width="12.1640625" bestFit="1" customWidth="1"/>
    <col min="6" max="6" width="10.1640625" bestFit="1" customWidth="1"/>
    <col min="8" max="8" width="14.83203125" bestFit="1" customWidth="1"/>
    <col min="10" max="10" width="9" customWidth="1"/>
    <col min="11" max="12" width="15.1640625" bestFit="1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t="s">
        <v>24</v>
      </c>
      <c r="I1" s="1" t="s">
        <v>7</v>
      </c>
      <c r="J1" s="1" t="s">
        <v>8</v>
      </c>
      <c r="K1" s="3" t="s">
        <v>10</v>
      </c>
      <c r="L1" t="s">
        <v>9</v>
      </c>
      <c r="M1" s="4" t="s">
        <v>11</v>
      </c>
    </row>
    <row r="2" spans="1:13">
      <c r="A2" s="9">
        <v>9.81</v>
      </c>
      <c r="B2" s="10">
        <v>2.1</v>
      </c>
      <c r="C2" s="12">
        <v>5000</v>
      </c>
      <c r="D2" s="12">
        <v>10000</v>
      </c>
      <c r="E2" s="15">
        <f>2*C5</f>
        <v>3.232612917289988</v>
      </c>
      <c r="F2" s="15">
        <f>3*G2</f>
        <v>120</v>
      </c>
      <c r="G2" s="13">
        <v>40</v>
      </c>
      <c r="H2" s="15">
        <f>(1/1000000)*21.26*L2*J2</f>
        <v>13.03637129925</v>
      </c>
      <c r="I2" s="11">
        <v>295</v>
      </c>
      <c r="J2" s="11">
        <f>I2</f>
        <v>295</v>
      </c>
      <c r="K2" s="14">
        <v>8314.41</v>
      </c>
      <c r="L2" s="17">
        <f>K2/4</f>
        <v>2078.6025</v>
      </c>
      <c r="M2">
        <v>1.659</v>
      </c>
    </row>
    <row r="3" spans="1:13">
      <c r="H3" s="15">
        <f ca="1">(1/1000000)*25.31*L2*J3</f>
        <v>8.3161379860172975</v>
      </c>
      <c r="J3">
        <f ca="1">I2*POWER(H3/G2,(M2-1)/M2)</f>
        <v>158.07314583374747</v>
      </c>
    </row>
    <row r="4" spans="1:13">
      <c r="A4" s="5" t="s">
        <v>12</v>
      </c>
    </row>
    <row r="5" spans="1:13">
      <c r="B5" t="s">
        <v>22</v>
      </c>
      <c r="C5" s="15">
        <f>POWER(10,-0.1281*LOG(B2,10)+0.2498)</f>
        <v>1.616306458644994</v>
      </c>
    </row>
    <row r="6" spans="1:13">
      <c r="A6" s="5" t="s">
        <v>13</v>
      </c>
    </row>
    <row r="7" spans="1:13">
      <c r="B7" t="s">
        <v>23</v>
      </c>
      <c r="C7" s="16">
        <f>(1000000*E2*B2)/(A2*C2)</f>
        <v>138.39932979223192</v>
      </c>
    </row>
    <row r="8" spans="1:13">
      <c r="A8" s="5" t="s">
        <v>14</v>
      </c>
    </row>
    <row r="9" spans="1:13">
      <c r="B9" s="6" t="s">
        <v>16</v>
      </c>
      <c r="C9" s="10">
        <f>(H2*B2)/(G2*(J2/I2)-H2)</f>
        <v>1.0153076958689733</v>
      </c>
    </row>
    <row r="10" spans="1:13">
      <c r="B10" s="6" t="s">
        <v>15</v>
      </c>
      <c r="C10" s="16">
        <f>(1000000*G2*C9)/(L2*I2)</f>
        <v>66.231441614174372</v>
      </c>
    </row>
    <row r="11" spans="1:13">
      <c r="B11" s="6" t="s">
        <v>17</v>
      </c>
      <c r="C11" s="16">
        <f>(1000000*F2*C9)/(A2*D2)</f>
        <v>1241.9666004513435</v>
      </c>
    </row>
    <row r="13" spans="1:13">
      <c r="A13" s="7" t="s">
        <v>18</v>
      </c>
    </row>
    <row r="14" spans="1:13">
      <c r="A14" s="7"/>
      <c r="B14" s="7" t="s">
        <v>20</v>
      </c>
      <c r="C14" s="10">
        <f ca="1">(H3*B2)/(G2*(J3/I2)-H3)</f>
        <v>1.3313419411306078</v>
      </c>
    </row>
    <row r="15" spans="1:13">
      <c r="A15" s="7"/>
      <c r="B15" s="7" t="s">
        <v>15</v>
      </c>
      <c r="C15" s="16">
        <f ca="1">(1000000*G2*C14)/(L2*I2)</f>
        <v>86.847264530015664</v>
      </c>
    </row>
    <row r="16" spans="1:13">
      <c r="A16" s="7"/>
      <c r="B16" s="7" t="s">
        <v>17</v>
      </c>
      <c r="C16" s="16">
        <f ca="1">(1000000*F2*C14)/(A2*D2)</f>
        <v>1628.5528331872879</v>
      </c>
    </row>
    <row r="18" spans="1:12">
      <c r="A18" s="7" t="s">
        <v>19</v>
      </c>
    </row>
    <row r="19" spans="1:12">
      <c r="A19" t="s">
        <v>28</v>
      </c>
      <c r="B19" s="8" t="s">
        <v>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</row>
    <row r="20" spans="1:12">
      <c r="A20" s="8"/>
      <c r="B20" s="8" t="s">
        <v>27</v>
      </c>
      <c r="C20" s="18">
        <v>72.475460576675161</v>
      </c>
      <c r="D20" s="18">
        <v>132.63527347159041</v>
      </c>
      <c r="E20" s="18">
        <v>188.88305827019616</v>
      </c>
      <c r="F20" s="18">
        <v>242.73203135110899</v>
      </c>
      <c r="G20" s="18">
        <v>294.8647998262407</v>
      </c>
      <c r="H20" s="18">
        <v>345.66949817881533</v>
      </c>
      <c r="I20" s="18">
        <v>395.39572099859441</v>
      </c>
      <c r="J20" s="18">
        <v>444.21696809375339</v>
      </c>
      <c r="K20" s="18">
        <v>492.26054470889727</v>
      </c>
      <c r="L20" s="18">
        <v>539.62366090414105</v>
      </c>
    </row>
    <row r="21" spans="1:12">
      <c r="A21" t="s">
        <v>25</v>
      </c>
      <c r="B21" t="s">
        <v>1</v>
      </c>
      <c r="C21">
        <v>0.48347985517570152</v>
      </c>
      <c r="D21">
        <v>0.96695971035140305</v>
      </c>
      <c r="E21">
        <v>1.4504395655271047</v>
      </c>
      <c r="F21">
        <v>1.9339194207028061</v>
      </c>
      <c r="G21">
        <v>2.4173992758785077</v>
      </c>
      <c r="H21">
        <v>2.9008791310542095</v>
      </c>
      <c r="I21">
        <v>3.3843589862299113</v>
      </c>
      <c r="J21">
        <v>3.8678388414056122</v>
      </c>
      <c r="K21">
        <v>4.3513186965813135</v>
      </c>
      <c r="L21">
        <v>4.8347985517570153</v>
      </c>
    </row>
    <row r="22" spans="1:12">
      <c r="B22" t="s">
        <v>27</v>
      </c>
      <c r="C22">
        <v>31.538781721035409</v>
      </c>
      <c r="D22">
        <v>63.077563442070819</v>
      </c>
      <c r="E22">
        <v>94.616345163106246</v>
      </c>
      <c r="F22">
        <v>126.15512688414164</v>
      </c>
      <c r="G22">
        <v>157.69390860517706</v>
      </c>
      <c r="H22">
        <v>189.23269032621249</v>
      </c>
      <c r="I22">
        <v>220.77147204724793</v>
      </c>
      <c r="J22">
        <v>252.31025376828327</v>
      </c>
      <c r="K22">
        <v>283.84903548931868</v>
      </c>
      <c r="L22">
        <v>315.38781721035411</v>
      </c>
    </row>
    <row r="23" spans="1:12">
      <c r="A23" t="s">
        <v>26</v>
      </c>
      <c r="B23" t="s">
        <v>1</v>
      </c>
      <c r="C23">
        <v>0.63397235291933696</v>
      </c>
      <c r="D23">
        <v>1.2679447058386739</v>
      </c>
      <c r="E23">
        <v>1.9019170587580112</v>
      </c>
      <c r="F23">
        <v>2.5358894116773478</v>
      </c>
      <c r="G23">
        <v>3.1698617645966851</v>
      </c>
      <c r="H23">
        <v>3.8038341175160224</v>
      </c>
      <c r="I23">
        <v>4.4378064704353593</v>
      </c>
      <c r="J23">
        <v>5.0717788233546957</v>
      </c>
      <c r="K23">
        <v>5.7057511762740329</v>
      </c>
      <c r="L23">
        <v>6.3397235291933702</v>
      </c>
    </row>
    <row r="24" spans="1:12">
      <c r="B24" t="s">
        <v>27</v>
      </c>
      <c r="C24">
        <v>41.355840252388411</v>
      </c>
      <c r="D24">
        <v>82.711680504776822</v>
      </c>
      <c r="E24">
        <v>124.06752075716524</v>
      </c>
      <c r="F24">
        <v>165.42336100955364</v>
      </c>
      <c r="G24">
        <v>206.77920126194206</v>
      </c>
      <c r="H24">
        <v>248.13504151433048</v>
      </c>
      <c r="I24">
        <v>289.49088176671887</v>
      </c>
      <c r="J24">
        <v>330.84672201910729</v>
      </c>
      <c r="K24">
        <v>372.20256227149571</v>
      </c>
      <c r="L24">
        <v>413.55840252388413</v>
      </c>
    </row>
    <row r="26" spans="1:12">
      <c r="A26" s="8" t="s">
        <v>21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2013-09-12T18:00:04Z</dcterms:created>
  <dcterms:modified xsi:type="dcterms:W3CDTF">2013-09-26T12:27:04Z</dcterms:modified>
</cp:coreProperties>
</file>