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8800" windowHeight="16140" activeTab="1"/>
  </bookViews>
  <sheets>
    <sheet name="ProbWorks_Run1" sheetId="8" r:id="rId1"/>
    <sheet name="Sheet1" sheetId="1" r:id="rId2"/>
    <sheet name="Sheet2" sheetId="2" r:id="rId3"/>
    <sheet name="Sheet3" sheetId="3" r:id="rId4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1" l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90" i="1"/>
  <c r="C90" i="1"/>
  <c r="D90" i="1"/>
  <c r="C91" i="1"/>
  <c r="D91" i="1"/>
  <c r="F79" i="1"/>
  <c r="F83" i="1"/>
  <c r="D84" i="1"/>
  <c r="D80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92" i="1"/>
  <c r="N3" i="1"/>
  <c r="F3" i="1"/>
  <c r="E6" i="1"/>
  <c r="E20" i="1"/>
  <c r="E10" i="1"/>
  <c r="F76" i="1"/>
  <c r="F77" i="1"/>
  <c r="E17" i="1"/>
  <c r="E16" i="1"/>
  <c r="P4" i="1"/>
  <c r="P3" i="1"/>
  <c r="E24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28" i="1"/>
  <c r="G28" i="1"/>
  <c r="F29" i="1"/>
  <c r="F30" i="1"/>
  <c r="F31" i="1"/>
  <c r="F32" i="1"/>
  <c r="F33" i="1"/>
  <c r="F34" i="1"/>
  <c r="F35" i="1"/>
  <c r="F36" i="1"/>
  <c r="F37" i="1"/>
  <c r="F28" i="1"/>
  <c r="E21" i="1"/>
  <c r="E11" i="1"/>
  <c r="E7" i="1"/>
</calcChain>
</file>

<file path=xl/sharedStrings.xml><?xml version="1.0" encoding="utf-8"?>
<sst xmlns="http://schemas.openxmlformats.org/spreadsheetml/2006/main" count="121" uniqueCount="105">
  <si>
    <t>Problem 1</t>
  </si>
  <si>
    <t>c</t>
  </si>
  <si>
    <t>k</t>
  </si>
  <si>
    <t>dsc</t>
  </si>
  <si>
    <t>ddsn</t>
  </si>
  <si>
    <t>f</t>
  </si>
  <si>
    <t>λ</t>
  </si>
  <si>
    <t>αsc</t>
  </si>
  <si>
    <t>ηcomm</t>
  </si>
  <si>
    <t>θbw</t>
  </si>
  <si>
    <t>αdsn</t>
  </si>
  <si>
    <t>R</t>
  </si>
  <si>
    <t>AU</t>
  </si>
  <si>
    <t>Ts</t>
  </si>
  <si>
    <t>La</t>
  </si>
  <si>
    <t>B</t>
  </si>
  <si>
    <t>Lθ</t>
  </si>
  <si>
    <t>θ</t>
  </si>
  <si>
    <t>Part a)</t>
  </si>
  <si>
    <t>Gtrans</t>
  </si>
  <si>
    <t>Gain s/c:</t>
  </si>
  <si>
    <t>Part b)</t>
  </si>
  <si>
    <t>Grec</t>
  </si>
  <si>
    <t>Gain DSN:</t>
  </si>
  <si>
    <t>Part c)</t>
  </si>
  <si>
    <t>EbNoreq</t>
  </si>
  <si>
    <t>I</t>
  </si>
  <si>
    <t>Margin</t>
  </si>
  <si>
    <t>EbNodes</t>
  </si>
  <si>
    <t>Part d)</t>
  </si>
  <si>
    <t>Ls</t>
  </si>
  <si>
    <t>Part e)</t>
  </si>
  <si>
    <r>
      <t>Pin = k*EbNo*Ts*B/(ηcomm*Gtrans*Ls*La*L</t>
    </r>
    <r>
      <rPr>
        <sz val="11"/>
        <color theme="1"/>
        <rFont val="Calibri"/>
        <family val="2"/>
      </rPr>
      <t>θ*Grec)</t>
    </r>
  </si>
  <si>
    <t>Pin</t>
  </si>
  <si>
    <t>Part f)</t>
  </si>
  <si>
    <t>R (AU)</t>
  </si>
  <si>
    <t>Ls (dB)</t>
  </si>
  <si>
    <t>Pin (W)</t>
  </si>
  <si>
    <t>Part g)</t>
  </si>
  <si>
    <r>
      <t>EbNo=(Pin*ηcomm*Gtrans*Ls*La*L</t>
    </r>
    <r>
      <rPr>
        <sz val="11"/>
        <color theme="1"/>
        <rFont val="Calibri"/>
        <family val="2"/>
      </rPr>
      <t>θ*Grec)/( k*Ts*B)</t>
    </r>
  </si>
  <si>
    <t>EbNo</t>
  </si>
  <si>
    <t>% Confidence for EbNo = 15 dB:</t>
  </si>
  <si>
    <t>% Confidence for EbNo = 7 dB:</t>
  </si>
  <si>
    <t>ProbWorks Inputs</t>
  </si>
  <si>
    <t>Analysis:</t>
  </si>
  <si>
    <t>Monte Carlo</t>
  </si>
  <si>
    <t>Output Variables:</t>
  </si>
  <si>
    <t>Value Cell</t>
  </si>
  <si>
    <t>Certainty Level</t>
  </si>
  <si>
    <t>Certainty Direction</t>
  </si>
  <si>
    <t>Sheet1!$F$76</t>
  </si>
  <si>
    <t>Less Than</t>
  </si>
  <si>
    <t>Input Variables:</t>
  </si>
  <si>
    <t>Parameter 1</t>
  </si>
  <si>
    <t>Parameter 2</t>
  </si>
  <si>
    <t>Parameter 3</t>
  </si>
  <si>
    <t>Parameter 4</t>
  </si>
  <si>
    <t>Pointing error</t>
  </si>
  <si>
    <t>Sheet1!$Q$3</t>
  </si>
  <si>
    <t>Normal</t>
  </si>
  <si>
    <t>System Noise Temperature</t>
  </si>
  <si>
    <t>Sheet1!$M$3</t>
  </si>
  <si>
    <t>Uniform</t>
  </si>
  <si>
    <t>Atmospheric Loss</t>
  </si>
  <si>
    <t>Sheet1!$N$3</t>
  </si>
  <si>
    <t>Algorithm Options:</t>
  </si>
  <si>
    <t>Trials</t>
  </si>
  <si>
    <t>Run Options:</t>
  </si>
  <si>
    <t>Basic Options:</t>
  </si>
  <si>
    <t>Update display</t>
  </si>
  <si>
    <t>Update iterations</t>
  </si>
  <si>
    <t>Run macro</t>
  </si>
  <si>
    <t>Macro name</t>
  </si>
  <si>
    <t>Save data</t>
  </si>
  <si>
    <t>Enabled advanced</t>
  </si>
  <si>
    <t>Advanced Options:</t>
  </si>
  <si>
    <t>Save inputs</t>
  </si>
  <si>
    <t>Save to specific cell</t>
  </si>
  <si>
    <t>Input start cell</t>
  </si>
  <si>
    <t>Save outputs</t>
  </si>
  <si>
    <t>Output start cell</t>
  </si>
  <si>
    <t>Detailed output</t>
  </si>
  <si>
    <t>Create graph</t>
  </si>
  <si>
    <t>Format output</t>
  </si>
  <si>
    <t>ProbWorks Detailed Outputs</t>
  </si>
  <si>
    <t>Current</t>
  </si>
  <si>
    <t>Trial</t>
  </si>
  <si>
    <t>Output Variable Values</t>
  </si>
  <si>
    <t>Input Variable Values</t>
  </si>
  <si>
    <t>ProbWorks Outputs</t>
  </si>
  <si>
    <t>Trials:</t>
  </si>
  <si>
    <t>Output Distribution Statistics</t>
  </si>
  <si>
    <t>Mean</t>
  </si>
  <si>
    <t>Std. Dev.</t>
  </si>
  <si>
    <t>Skewness</t>
  </si>
  <si>
    <t>Kurtosis</t>
  </si>
  <si>
    <t>Certainty Value</t>
  </si>
  <si>
    <t>Graph Data</t>
  </si>
  <si>
    <t>Value</t>
  </si>
  <si>
    <t>Occurrences</t>
  </si>
  <si>
    <t>Std. Dev</t>
  </si>
  <si>
    <t>CDF</t>
  </si>
  <si>
    <t>PDF</t>
  </si>
  <si>
    <t>EbNo linear</t>
  </si>
  <si>
    <t>EbNo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</si>
</sst>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\ &quot;dB&quot;"/>
    <numFmt numFmtId="165" formatCode="0.00E+00\ &quot;m&quot;"/>
    <numFmt numFmtId="166" formatCode="0.00\ &quot;m&quot;"/>
    <numFmt numFmtId="167" formatCode="0.00E+00\ &quot;m/s&quot;"/>
    <numFmt numFmtId="168" formatCode="0.00\ &quot;deg&quot;"/>
    <numFmt numFmtId="169" formatCode="0.00\ &quot;AU&quot;"/>
    <numFmt numFmtId="170" formatCode="0.00E+00\ &quot;Hz&quot;"/>
    <numFmt numFmtId="171" formatCode="0.00E+00\ &quot;J/K&quot;"/>
    <numFmt numFmtId="172" formatCode="0.00E+00\ &quot;W&quot;"/>
    <numFmt numFmtId="173" formatCode="0.00\ &quot;%&quot;"/>
    <numFmt numFmtId="174" formatCode="#0.00E+00\ &quot;W&quot;"/>
    <numFmt numFmtId="175" formatCode="0\ &quot;K&quot;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right" indent="2"/>
    </xf>
    <xf numFmtId="173" fontId="0" fillId="0" borderId="0" xfId="0" applyNumberFormat="1" applyAlignment="1">
      <alignment horizontal="center"/>
    </xf>
    <xf numFmtId="170" fontId="0" fillId="0" borderId="0" xfId="0" applyNumberFormat="1" applyBorder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75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left" indent="2"/>
    </xf>
    <xf numFmtId="0" fontId="3" fillId="2" borderId="0" xfId="0" applyFont="1" applyFill="1" applyBorder="1"/>
    <xf numFmtId="0" fontId="3" fillId="2" borderId="5" xfId="0" applyFont="1" applyFill="1" applyBorder="1"/>
    <xf numFmtId="0" fontId="0" fillId="2" borderId="6" xfId="0" applyFill="1" applyBorder="1"/>
    <xf numFmtId="0" fontId="3" fillId="2" borderId="6" xfId="0" applyFont="1" applyFill="1" applyBorder="1"/>
    <xf numFmtId="0" fontId="0" fillId="2" borderId="8" xfId="0" applyFill="1" applyBorder="1"/>
    <xf numFmtId="0" fontId="3" fillId="3" borderId="3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0" xfId="0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0" xfId="0" applyFill="1" applyBorder="1" applyAlignment="1">
      <alignment horizontal="left" indent="2"/>
    </xf>
    <xf numFmtId="0" fontId="0" fillId="2" borderId="5" xfId="0" applyFill="1" applyBorder="1"/>
    <xf numFmtId="0" fontId="0" fillId="2" borderId="6" xfId="0" applyFill="1" applyBorder="1" applyAlignment="1">
      <alignment horizontal="left" indent="2"/>
    </xf>
    <xf numFmtId="0" fontId="0" fillId="2" borderId="12" xfId="0" applyFill="1" applyBorder="1"/>
    <xf numFmtId="0" fontId="0" fillId="2" borderId="15" xfId="0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right" indent="1"/>
    </xf>
    <xf numFmtId="0" fontId="3" fillId="2" borderId="4" xfId="0" applyFont="1" applyFill="1" applyBorder="1" applyAlignment="1">
      <alignment horizontal="right" indent="1"/>
    </xf>
    <xf numFmtId="0" fontId="3" fillId="2" borderId="20" xfId="0" applyFont="1" applyFill="1" applyBorder="1" applyAlignment="1">
      <alignment horizontal="right" indent="1"/>
    </xf>
    <xf numFmtId="0" fontId="0" fillId="2" borderId="11" xfId="0" applyFill="1" applyBorder="1" applyAlignment="1">
      <alignment horizontal="right" indent="2"/>
    </xf>
    <xf numFmtId="0" fontId="0" fillId="2" borderId="7" xfId="0" applyFill="1" applyBorder="1" applyAlignment="1">
      <alignment horizontal="right" indent="2"/>
    </xf>
    <xf numFmtId="0" fontId="0" fillId="2" borderId="16" xfId="0" applyFill="1" applyBorder="1" applyAlignment="1">
      <alignment horizontal="right" indent="2"/>
    </xf>
    <xf numFmtId="0" fontId="0" fillId="2" borderId="6" xfId="0" applyFill="1" applyBorder="1" applyAlignment="1">
      <alignment horizontal="right" indent="2"/>
    </xf>
    <xf numFmtId="0" fontId="0" fillId="2" borderId="8" xfId="0" applyFill="1" applyBorder="1" applyAlignment="1">
      <alignment horizontal="right" indent="2"/>
    </xf>
    <xf numFmtId="171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EbNo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ProbWorks_Run1!$D$56:$D$107</c:f>
              <c:numCache>
                <c:formatCode>General</c:formatCode>
                <c:ptCount val="52"/>
                <c:pt idx="0">
                  <c:v>3.340698164092505</c:v>
                </c:pt>
                <c:pt idx="1">
                  <c:v>7.04719770246311</c:v>
                </c:pt>
                <c:pt idx="2">
                  <c:v>10.75369724083371</c:v>
                </c:pt>
                <c:pt idx="3">
                  <c:v>14.46019677920432</c:v>
                </c:pt>
                <c:pt idx="4">
                  <c:v>18.16669631757492</c:v>
                </c:pt>
                <c:pt idx="5">
                  <c:v>21.87319585594553</c:v>
                </c:pt>
                <c:pt idx="6">
                  <c:v>25.57969539431614</c:v>
                </c:pt>
                <c:pt idx="7">
                  <c:v>29.28619493268674</c:v>
                </c:pt>
                <c:pt idx="8">
                  <c:v>32.99269447105735</c:v>
                </c:pt>
                <c:pt idx="9">
                  <c:v>36.69919400942795</c:v>
                </c:pt>
                <c:pt idx="10">
                  <c:v>40.40569354779855</c:v>
                </c:pt>
                <c:pt idx="11">
                  <c:v>44.11219308616915</c:v>
                </c:pt>
                <c:pt idx="12">
                  <c:v>47.81869262453976</c:v>
                </c:pt>
                <c:pt idx="13">
                  <c:v>51.52519216291037</c:v>
                </c:pt>
                <c:pt idx="14">
                  <c:v>55.23169170128098</c:v>
                </c:pt>
                <c:pt idx="15">
                  <c:v>58.93819123965157</c:v>
                </c:pt>
                <c:pt idx="16">
                  <c:v>62.64469077802218</c:v>
                </c:pt>
                <c:pt idx="17">
                  <c:v>66.35119031639279</c:v>
                </c:pt>
                <c:pt idx="18">
                  <c:v>70.0576898547634</c:v>
                </c:pt>
                <c:pt idx="19">
                  <c:v>73.76418939313398</c:v>
                </c:pt>
                <c:pt idx="20">
                  <c:v>77.4706889315046</c:v>
                </c:pt>
                <c:pt idx="21">
                  <c:v>81.1771884698752</c:v>
                </c:pt>
                <c:pt idx="22">
                  <c:v>84.88368800824581</c:v>
                </c:pt>
                <c:pt idx="23">
                  <c:v>88.59018754661642</c:v>
                </c:pt>
                <c:pt idx="24">
                  <c:v>92.29668708498702</c:v>
                </c:pt>
                <c:pt idx="25">
                  <c:v>96.00318662335762</c:v>
                </c:pt>
                <c:pt idx="26">
                  <c:v>99.70968616172823</c:v>
                </c:pt>
                <c:pt idx="27">
                  <c:v>103.4161857000988</c:v>
                </c:pt>
                <c:pt idx="28">
                  <c:v>107.1226852384694</c:v>
                </c:pt>
                <c:pt idx="29">
                  <c:v>110.8291847768401</c:v>
                </c:pt>
                <c:pt idx="30">
                  <c:v>114.5356843152106</c:v>
                </c:pt>
                <c:pt idx="31">
                  <c:v>118.2421838535813</c:v>
                </c:pt>
                <c:pt idx="32">
                  <c:v>121.9486833919519</c:v>
                </c:pt>
                <c:pt idx="33">
                  <c:v>125.6551829303225</c:v>
                </c:pt>
                <c:pt idx="34">
                  <c:v>129.3616824686931</c:v>
                </c:pt>
                <c:pt idx="35">
                  <c:v>133.0681820070637</c:v>
                </c:pt>
                <c:pt idx="36">
                  <c:v>136.7746815454343</c:v>
                </c:pt>
                <c:pt idx="37">
                  <c:v>140.4811810838049</c:v>
                </c:pt>
                <c:pt idx="38">
                  <c:v>144.1876806221755</c:v>
                </c:pt>
                <c:pt idx="39">
                  <c:v>147.8941801605461</c:v>
                </c:pt>
                <c:pt idx="40">
                  <c:v>151.6006796989167</c:v>
                </c:pt>
                <c:pt idx="41">
                  <c:v>155.3071792372873</c:v>
                </c:pt>
                <c:pt idx="42">
                  <c:v>159.0136787756579</c:v>
                </c:pt>
                <c:pt idx="43">
                  <c:v>162.7201783140285</c:v>
                </c:pt>
                <c:pt idx="44">
                  <c:v>166.4266778523991</c:v>
                </c:pt>
                <c:pt idx="45">
                  <c:v>170.1331773907697</c:v>
                </c:pt>
                <c:pt idx="46">
                  <c:v>173.8396769291404</c:v>
                </c:pt>
                <c:pt idx="47">
                  <c:v>177.5461764675109</c:v>
                </c:pt>
                <c:pt idx="48">
                  <c:v>181.2526760058816</c:v>
                </c:pt>
                <c:pt idx="49">
                  <c:v>184.9591755442522</c:v>
                </c:pt>
                <c:pt idx="50">
                  <c:v>188.6656750826228</c:v>
                </c:pt>
              </c:numCache>
            </c:numRef>
          </c:cat>
          <c:val>
            <c:numRef>
              <c:f>ProbWorks_Run1!$E$56:$E$106</c:f>
              <c:numCache>
                <c:formatCode>General</c:formatCode>
                <c:ptCount val="51"/>
                <c:pt idx="0">
                  <c:v>1.0</c:v>
                </c:pt>
                <c:pt idx="1">
                  <c:v>18.0</c:v>
                </c:pt>
                <c:pt idx="2">
                  <c:v>63.0</c:v>
                </c:pt>
                <c:pt idx="3">
                  <c:v>86.0</c:v>
                </c:pt>
                <c:pt idx="4">
                  <c:v>100.0</c:v>
                </c:pt>
                <c:pt idx="5">
                  <c:v>112.0</c:v>
                </c:pt>
                <c:pt idx="6">
                  <c:v>93.0</c:v>
                </c:pt>
                <c:pt idx="7">
                  <c:v>96.0</c:v>
                </c:pt>
                <c:pt idx="8">
                  <c:v>57.0</c:v>
                </c:pt>
                <c:pt idx="9">
                  <c:v>50.0</c:v>
                </c:pt>
                <c:pt idx="10">
                  <c:v>58.0</c:v>
                </c:pt>
                <c:pt idx="11">
                  <c:v>43.0</c:v>
                </c:pt>
                <c:pt idx="12">
                  <c:v>44.0</c:v>
                </c:pt>
                <c:pt idx="13">
                  <c:v>17.0</c:v>
                </c:pt>
                <c:pt idx="14">
                  <c:v>20.0</c:v>
                </c:pt>
                <c:pt idx="15">
                  <c:v>25.0</c:v>
                </c:pt>
                <c:pt idx="16">
                  <c:v>12.0</c:v>
                </c:pt>
                <c:pt idx="17">
                  <c:v>13.0</c:v>
                </c:pt>
                <c:pt idx="18">
                  <c:v>12.0</c:v>
                </c:pt>
                <c:pt idx="19">
                  <c:v>14.0</c:v>
                </c:pt>
                <c:pt idx="20">
                  <c:v>12.0</c:v>
                </c:pt>
                <c:pt idx="21">
                  <c:v>7.0</c:v>
                </c:pt>
                <c:pt idx="22">
                  <c:v>11.0</c:v>
                </c:pt>
                <c:pt idx="23">
                  <c:v>5.0</c:v>
                </c:pt>
                <c:pt idx="24">
                  <c:v>7.0</c:v>
                </c:pt>
                <c:pt idx="25">
                  <c:v>1.0</c:v>
                </c:pt>
                <c:pt idx="26">
                  <c:v>1.0</c:v>
                </c:pt>
                <c:pt idx="27">
                  <c:v>4.0</c:v>
                </c:pt>
                <c:pt idx="28">
                  <c:v>2.0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3.0</c:v>
                </c:pt>
                <c:pt idx="33">
                  <c:v>2.0</c:v>
                </c:pt>
                <c:pt idx="34">
                  <c:v>3.0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9619752"/>
        <c:axId val="2139607432"/>
      </c:barChart>
      <c:catAx>
        <c:axId val="213961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607432"/>
        <c:crosses val="autoZero"/>
        <c:auto val="1"/>
        <c:lblAlgn val="ctr"/>
        <c:lblOffset val="100"/>
        <c:noMultiLvlLbl val="0"/>
      </c:catAx>
      <c:valAx>
        <c:axId val="213960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Occurrences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6197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Sheet1!$G$28:$G$37</c:f>
              <c:numCache>
                <c:formatCode>0.00</c:formatCode>
                <c:ptCount val="10"/>
                <c:pt idx="0">
                  <c:v>7.912070458717171</c:v>
                </c:pt>
                <c:pt idx="1">
                  <c:v>31.64828183486868</c:v>
                </c:pt>
                <c:pt idx="2">
                  <c:v>71.20863412845452</c:v>
                </c:pt>
                <c:pt idx="3">
                  <c:v>126.5931273394747</c:v>
                </c:pt>
                <c:pt idx="4">
                  <c:v>197.8017614679293</c:v>
                </c:pt>
                <c:pt idx="5">
                  <c:v>284.8345365138181</c:v>
                </c:pt>
                <c:pt idx="6">
                  <c:v>387.6914524771412</c:v>
                </c:pt>
                <c:pt idx="7">
                  <c:v>506.3725093578989</c:v>
                </c:pt>
                <c:pt idx="8">
                  <c:v>640.8777071560906</c:v>
                </c:pt>
                <c:pt idx="9">
                  <c:v>791.2070458717172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23496"/>
        <c:axId val="2141029240"/>
      </c:lineChart>
      <c:catAx>
        <c:axId val="2141023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Earth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29240"/>
        <c:crosses val="autoZero"/>
        <c:auto val="1"/>
        <c:lblAlgn val="ctr"/>
        <c:lblOffset val="100"/>
        <c:noMultiLvlLbl val="0"/>
      </c:catAx>
      <c:valAx>
        <c:axId val="2141029240"/>
        <c:scaling>
          <c:orientation val="minMax"/>
          <c:max val="8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Power (W)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10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Sheet1!$C$89</c:f>
              <c:strCache>
                <c:ptCount val="1"/>
                <c:pt idx="0">
                  <c:v>CDF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Sheet1!$A$99:$A$172</c:f>
              <c:numCache>
                <c:formatCode>General</c:formatCode>
                <c:ptCount val="74"/>
                <c:pt idx="0">
                  <c:v>0.0</c:v>
                </c:pt>
                <c:pt idx="1">
                  <c:v>0.41392685158225</c:v>
                </c:pt>
                <c:pt idx="2">
                  <c:v>0.791812460476247</c:v>
                </c:pt>
                <c:pt idx="3">
                  <c:v>1.139433523068368</c:v>
                </c:pt>
                <c:pt idx="4">
                  <c:v>1.461280356782378</c:v>
                </c:pt>
                <c:pt idx="5">
                  <c:v>1.760912590556812</c:v>
                </c:pt>
                <c:pt idx="6">
                  <c:v>2.041199826559247</c:v>
                </c:pt>
                <c:pt idx="7">
                  <c:v>2.304489213782739</c:v>
                </c:pt>
                <c:pt idx="8">
                  <c:v>2.552725051033057</c:v>
                </c:pt>
                <c:pt idx="9">
                  <c:v>2.787536009528289</c:v>
                </c:pt>
                <c:pt idx="10">
                  <c:v>3.010299956639811</c:v>
                </c:pt>
                <c:pt idx="11">
                  <c:v>3.222192947339192</c:v>
                </c:pt>
                <c:pt idx="12">
                  <c:v>3.424226808222062</c:v>
                </c:pt>
                <c:pt idx="13">
                  <c:v>3.617278360175929</c:v>
                </c:pt>
                <c:pt idx="14">
                  <c:v>3.80211241711606</c:v>
                </c:pt>
                <c:pt idx="15">
                  <c:v>3.979400086720375</c:v>
                </c:pt>
                <c:pt idx="16">
                  <c:v>4.14973347970818</c:v>
                </c:pt>
                <c:pt idx="17">
                  <c:v>4.313637641589871</c:v>
                </c:pt>
                <c:pt idx="18">
                  <c:v>4.47158031342219</c:v>
                </c:pt>
                <c:pt idx="19">
                  <c:v>4.62397997898956</c:v>
                </c:pt>
                <c:pt idx="20">
                  <c:v>4.771212547196624</c:v>
                </c:pt>
                <c:pt idx="21">
                  <c:v>4.913616938342727</c:v>
                </c:pt>
                <c:pt idx="22">
                  <c:v>5.05149978319906</c:v>
                </c:pt>
                <c:pt idx="23">
                  <c:v>5.185139398778873</c:v>
                </c:pt>
                <c:pt idx="24">
                  <c:v>5.314789170422552</c:v>
                </c:pt>
                <c:pt idx="25">
                  <c:v>5.440680443502754</c:v>
                </c:pt>
                <c:pt idx="26">
                  <c:v>5.56302500767287</c:v>
                </c:pt>
                <c:pt idx="27">
                  <c:v>5.682017240669948</c:v>
                </c:pt>
                <c:pt idx="28">
                  <c:v>5.797835966168099</c:v>
                </c:pt>
                <c:pt idx="29">
                  <c:v>5.910646070264992</c:v>
                </c:pt>
                <c:pt idx="30">
                  <c:v>6.020599913279621</c:v>
                </c:pt>
                <c:pt idx="31">
                  <c:v>6.127838567197355</c:v>
                </c:pt>
                <c:pt idx="32">
                  <c:v>6.232492903979004</c:v>
                </c:pt>
                <c:pt idx="33">
                  <c:v>6.334684555795864</c:v>
                </c:pt>
                <c:pt idx="34">
                  <c:v>6.434526764861871</c:v>
                </c:pt>
                <c:pt idx="35">
                  <c:v>6.532125137753436</c:v>
                </c:pt>
                <c:pt idx="36">
                  <c:v>6.62757831681574</c:v>
                </c:pt>
                <c:pt idx="37">
                  <c:v>6.720978579357173</c:v>
                </c:pt>
                <c:pt idx="38">
                  <c:v>6.812412373755873</c:v>
                </c:pt>
                <c:pt idx="39">
                  <c:v>6.901960800285134</c:v>
                </c:pt>
                <c:pt idx="40">
                  <c:v>6.989700043360183</c:v>
                </c:pt>
                <c:pt idx="41">
                  <c:v>7.075701760979363</c:v>
                </c:pt>
                <c:pt idx="42">
                  <c:v>7.160033436347991</c:v>
                </c:pt>
                <c:pt idx="43">
                  <c:v>7.24275869600789</c:v>
                </c:pt>
                <c:pt idx="44">
                  <c:v>7.323937598229683</c:v>
                </c:pt>
                <c:pt idx="45">
                  <c:v>7.403626894942437</c:v>
                </c:pt>
                <c:pt idx="46">
                  <c:v>7.481880270062003</c:v>
                </c:pt>
                <c:pt idx="47">
                  <c:v>7.558748556724911</c:v>
                </c:pt>
                <c:pt idx="48">
                  <c:v>7.634279935629372</c:v>
                </c:pt>
                <c:pt idx="49">
                  <c:v>7.708520116421443</c:v>
                </c:pt>
                <c:pt idx="50">
                  <c:v>7.781512503836435</c:v>
                </c:pt>
                <c:pt idx="51">
                  <c:v>7.853298350107667</c:v>
                </c:pt>
                <c:pt idx="52">
                  <c:v>7.923916894982536</c:v>
                </c:pt>
                <c:pt idx="53">
                  <c:v>7.993405494535814</c:v>
                </c:pt>
                <c:pt idx="54">
                  <c:v>8.061799739838868</c:v>
                </c:pt>
                <c:pt idx="55">
                  <c:v>8.129133566428553</c:v>
                </c:pt>
                <c:pt idx="56">
                  <c:v>8.195439355418685</c:v>
                </c:pt>
                <c:pt idx="57">
                  <c:v>8.26074802700826</c:v>
                </c:pt>
                <c:pt idx="58">
                  <c:v>8.32508912706236</c:v>
                </c:pt>
                <c:pt idx="59">
                  <c:v>8.388490907372553</c:v>
                </c:pt>
                <c:pt idx="60">
                  <c:v>8.45098040014257</c:v>
                </c:pt>
                <c:pt idx="61">
                  <c:v>8.51258348719075</c:v>
                </c:pt>
                <c:pt idx="62">
                  <c:v>8.573324964312683</c:v>
                </c:pt>
                <c:pt idx="63">
                  <c:v>8.633228601204557</c:v>
                </c:pt>
                <c:pt idx="64">
                  <c:v>8.692317197309762</c:v>
                </c:pt>
                <c:pt idx="65">
                  <c:v>8.750612633916997</c:v>
                </c:pt>
                <c:pt idx="66">
                  <c:v>8.80813592280791</c:v>
                </c:pt>
                <c:pt idx="67">
                  <c:v>8.86490725172482</c:v>
                </c:pt>
                <c:pt idx="68">
                  <c:v>8.9209460269048</c:v>
                </c:pt>
                <c:pt idx="69">
                  <c:v>8.97627091290441</c:v>
                </c:pt>
                <c:pt idx="70">
                  <c:v>9.030899869919434</c:v>
                </c:pt>
                <c:pt idx="71">
                  <c:v>9.084850188786497</c:v>
                </c:pt>
                <c:pt idx="72">
                  <c:v>9.138138523837167</c:v>
                </c:pt>
                <c:pt idx="73">
                  <c:v>9.19078092376074</c:v>
                </c:pt>
              </c:numCache>
            </c:numRef>
          </c:cat>
          <c:val>
            <c:numRef>
              <c:f>Sheet1!$C$99:$C$172</c:f>
              <c:numCache>
                <c:formatCode>General</c:formatCode>
                <c:ptCount val="74"/>
                <c:pt idx="0">
                  <c:v>0.162764325990136</c:v>
                </c:pt>
                <c:pt idx="1">
                  <c:v>0.173411830207721</c:v>
                </c:pt>
                <c:pt idx="2">
                  <c:v>0.184492481853259</c:v>
                </c:pt>
                <c:pt idx="3">
                  <c:v>0.196003200554584</c:v>
                </c:pt>
                <c:pt idx="4">
                  <c:v>0.207939212313203</c:v>
                </c:pt>
                <c:pt idx="5">
                  <c:v>0.220294011570304</c:v>
                </c:pt>
                <c:pt idx="6">
                  <c:v>0.233059334528457</c:v>
                </c:pt>
                <c:pt idx="7">
                  <c:v>0.246225144377661</c:v>
                </c:pt>
                <c:pt idx="8">
                  <c:v>0.259779628966793</c:v>
                </c:pt>
                <c:pt idx="9">
                  <c:v>0.273709211343366</c:v>
                </c:pt>
                <c:pt idx="10">
                  <c:v>0.287998573457137</c:v>
                </c:pt>
                <c:pt idx="11">
                  <c:v>0.302630693188082</c:v>
                </c:pt>
                <c:pt idx="12">
                  <c:v>0.317586894718392</c:v>
                </c:pt>
                <c:pt idx="13">
                  <c:v>0.332846912123189</c:v>
                </c:pt>
                <c:pt idx="14">
                  <c:v>0.348388965907745</c:v>
                </c:pt>
                <c:pt idx="15">
                  <c:v>0.364189852072126</c:v>
                </c:pt>
                <c:pt idx="16">
                  <c:v>0.380225043139524</c:v>
                </c:pt>
                <c:pt idx="17">
                  <c:v>0.396468800444197</c:v>
                </c:pt>
                <c:pt idx="18">
                  <c:v>0.412894296841099</c:v>
                </c:pt>
                <c:pt idx="19">
                  <c:v>0.42947374887387</c:v>
                </c:pt>
                <c:pt idx="20">
                  <c:v>0.446178557322926</c:v>
                </c:pt>
                <c:pt idx="21">
                  <c:v>0.462979454952674</c:v>
                </c:pt>
                <c:pt idx="22">
                  <c:v>0.479846660187949</c:v>
                </c:pt>
                <c:pt idx="23">
                  <c:v>0.496750035376207</c:v>
                </c:pt>
                <c:pt idx="24">
                  <c:v>0.513659248234735</c:v>
                </c:pt>
                <c:pt idx="25">
                  <c:v>0.53054393504233</c:v>
                </c:pt>
                <c:pt idx="26">
                  <c:v>0.547373864112989</c:v>
                </c:pt>
                <c:pt idx="27">
                  <c:v>0.564119098085631</c:v>
                </c:pt>
                <c:pt idx="28">
                  <c:v>0.580750153578715</c:v>
                </c:pt>
                <c:pt idx="29">
                  <c:v>0.597238156791643</c:v>
                </c:pt>
                <c:pt idx="30">
                  <c:v>0.613554993685444</c:v>
                </c:pt>
                <c:pt idx="31">
                  <c:v>0.629673453442705</c:v>
                </c:pt>
                <c:pt idx="32">
                  <c:v>0.645567363989876</c:v>
                </c:pt>
                <c:pt idx="33">
                  <c:v>0.661211718462663</c:v>
                </c:pt>
                <c:pt idx="34">
                  <c:v>0.676582791605677</c:v>
                </c:pt>
                <c:pt idx="35">
                  <c:v>0.691658245219106</c:v>
                </c:pt>
                <c:pt idx="36">
                  <c:v>0.70641722189601</c:v>
                </c:pt>
                <c:pt idx="37">
                  <c:v>0.720840426431939</c:v>
                </c:pt>
                <c:pt idx="38">
                  <c:v>0.734910194431812</c:v>
                </c:pt>
                <c:pt idx="39">
                  <c:v>0.748610547785276</c:v>
                </c:pt>
                <c:pt idx="40">
                  <c:v>0.761927236828903</c:v>
                </c:pt>
                <c:pt idx="41">
                  <c:v>0.77484776915953</c:v>
                </c:pt>
                <c:pt idx="42">
                  <c:v>0.787361425205724</c:v>
                </c:pt>
                <c:pt idx="43">
                  <c:v>0.799459260801825</c:v>
                </c:pt>
                <c:pt idx="44">
                  <c:v>0.811134097139532</c:v>
                </c:pt>
                <c:pt idx="45">
                  <c:v>0.822380498593855</c:v>
                </c:pt>
                <c:pt idx="46">
                  <c:v>0.833194739032065</c:v>
                </c:pt>
                <c:pt idx="47">
                  <c:v>0.843574757314743</c:v>
                </c:pt>
                <c:pt idx="48">
                  <c:v>0.853520102786193</c:v>
                </c:pt>
                <c:pt idx="49">
                  <c:v>0.863031871626482</c:v>
                </c:pt>
                <c:pt idx="50">
                  <c:v>0.872112634998756</c:v>
                </c:pt>
                <c:pt idx="51">
                  <c:v>0.880766359972795</c:v>
                </c:pt>
                <c:pt idx="52">
                  <c:v>0.888998324239102</c:v>
                </c:pt>
                <c:pt idx="53">
                  <c:v>0.896815025647164</c:v>
                </c:pt>
                <c:pt idx="54">
                  <c:v>0.904224087607342</c:v>
                </c:pt>
                <c:pt idx="55">
                  <c:v>0.911234161388648</c:v>
                </c:pt>
                <c:pt idx="56">
                  <c:v>0.917854826325169</c:v>
                </c:pt>
                <c:pt idx="57">
                  <c:v>0.924096488913075</c:v>
                </c:pt>
                <c:pt idx="58">
                  <c:v>0.929970281738891</c:v>
                </c:pt>
                <c:pt idx="59">
                  <c:v>0.935487963129308</c:v>
                </c:pt>
                <c:pt idx="60">
                  <c:v>0.940661818354304</c:v>
                </c:pt>
                <c:pt idx="61">
                  <c:v>0.945504563150196</c:v>
                </c:pt>
                <c:pt idx="62">
                  <c:v>0.950029250258568</c:v>
                </c:pt>
                <c:pt idx="63">
                  <c:v>0.954249179602299</c:v>
                </c:pt>
                <c:pt idx="64">
                  <c:v>0.958177812642275</c:v>
                </c:pt>
                <c:pt idx="65">
                  <c:v>0.961828691379272</c:v>
                </c:pt>
                <c:pt idx="66">
                  <c:v>0.965215362385891</c:v>
                </c:pt>
                <c:pt idx="67">
                  <c:v>0.9683513061747</c:v>
                </c:pt>
                <c:pt idx="68">
                  <c:v>0.971249872131722</c:v>
                </c:pt>
                <c:pt idx="69">
                  <c:v>0.973924219170146</c:v>
                </c:pt>
                <c:pt idx="70">
                  <c:v>0.976387262188461</c:v>
                </c:pt>
                <c:pt idx="71">
                  <c:v>0.978651624350755</c:v>
                </c:pt>
                <c:pt idx="72">
                  <c:v>0.980729595145384</c:v>
                </c:pt>
                <c:pt idx="73">
                  <c:v>0.982633094121961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56248"/>
        <c:axId val="2141061672"/>
      </c:lineChart>
      <c:catAx>
        <c:axId val="2141056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Eb/No (Db)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4106167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41061672"/>
        <c:scaling>
          <c:orientation val="minMax"/>
          <c:max val="1.01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Probibility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5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Sheet1!$D$89</c:f>
              <c:strCache>
                <c:ptCount val="1"/>
                <c:pt idx="0">
                  <c:v>PDF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Sheet1!$A$99:$A$172</c:f>
              <c:numCache>
                <c:formatCode>General</c:formatCode>
                <c:ptCount val="74"/>
                <c:pt idx="0">
                  <c:v>0.0</c:v>
                </c:pt>
                <c:pt idx="1">
                  <c:v>0.41392685158225</c:v>
                </c:pt>
                <c:pt idx="2">
                  <c:v>0.791812460476247</c:v>
                </c:pt>
                <c:pt idx="3">
                  <c:v>1.139433523068368</c:v>
                </c:pt>
                <c:pt idx="4">
                  <c:v>1.461280356782378</c:v>
                </c:pt>
                <c:pt idx="5">
                  <c:v>1.760912590556812</c:v>
                </c:pt>
                <c:pt idx="6">
                  <c:v>2.041199826559247</c:v>
                </c:pt>
                <c:pt idx="7">
                  <c:v>2.304489213782739</c:v>
                </c:pt>
                <c:pt idx="8">
                  <c:v>2.552725051033057</c:v>
                </c:pt>
                <c:pt idx="9">
                  <c:v>2.787536009528289</c:v>
                </c:pt>
                <c:pt idx="10">
                  <c:v>3.010299956639811</c:v>
                </c:pt>
                <c:pt idx="11">
                  <c:v>3.222192947339192</c:v>
                </c:pt>
                <c:pt idx="12">
                  <c:v>3.424226808222062</c:v>
                </c:pt>
                <c:pt idx="13">
                  <c:v>3.617278360175929</c:v>
                </c:pt>
                <c:pt idx="14">
                  <c:v>3.80211241711606</c:v>
                </c:pt>
                <c:pt idx="15">
                  <c:v>3.979400086720375</c:v>
                </c:pt>
                <c:pt idx="16">
                  <c:v>4.14973347970818</c:v>
                </c:pt>
                <c:pt idx="17">
                  <c:v>4.313637641589871</c:v>
                </c:pt>
                <c:pt idx="18">
                  <c:v>4.47158031342219</c:v>
                </c:pt>
                <c:pt idx="19">
                  <c:v>4.62397997898956</c:v>
                </c:pt>
                <c:pt idx="20">
                  <c:v>4.771212547196624</c:v>
                </c:pt>
                <c:pt idx="21">
                  <c:v>4.913616938342727</c:v>
                </c:pt>
                <c:pt idx="22">
                  <c:v>5.05149978319906</c:v>
                </c:pt>
                <c:pt idx="23">
                  <c:v>5.185139398778873</c:v>
                </c:pt>
                <c:pt idx="24">
                  <c:v>5.314789170422552</c:v>
                </c:pt>
                <c:pt idx="25">
                  <c:v>5.440680443502754</c:v>
                </c:pt>
                <c:pt idx="26">
                  <c:v>5.56302500767287</c:v>
                </c:pt>
                <c:pt idx="27">
                  <c:v>5.682017240669948</c:v>
                </c:pt>
                <c:pt idx="28">
                  <c:v>5.797835966168099</c:v>
                </c:pt>
                <c:pt idx="29">
                  <c:v>5.910646070264992</c:v>
                </c:pt>
                <c:pt idx="30">
                  <c:v>6.020599913279621</c:v>
                </c:pt>
                <c:pt idx="31">
                  <c:v>6.127838567197355</c:v>
                </c:pt>
                <c:pt idx="32">
                  <c:v>6.232492903979004</c:v>
                </c:pt>
                <c:pt idx="33">
                  <c:v>6.334684555795864</c:v>
                </c:pt>
                <c:pt idx="34">
                  <c:v>6.434526764861871</c:v>
                </c:pt>
                <c:pt idx="35">
                  <c:v>6.532125137753436</c:v>
                </c:pt>
                <c:pt idx="36">
                  <c:v>6.62757831681574</c:v>
                </c:pt>
                <c:pt idx="37">
                  <c:v>6.720978579357173</c:v>
                </c:pt>
                <c:pt idx="38">
                  <c:v>6.812412373755873</c:v>
                </c:pt>
                <c:pt idx="39">
                  <c:v>6.901960800285134</c:v>
                </c:pt>
                <c:pt idx="40">
                  <c:v>6.989700043360183</c:v>
                </c:pt>
                <c:pt idx="41">
                  <c:v>7.075701760979363</c:v>
                </c:pt>
                <c:pt idx="42">
                  <c:v>7.160033436347991</c:v>
                </c:pt>
                <c:pt idx="43">
                  <c:v>7.24275869600789</c:v>
                </c:pt>
                <c:pt idx="44">
                  <c:v>7.323937598229683</c:v>
                </c:pt>
                <c:pt idx="45">
                  <c:v>7.403626894942437</c:v>
                </c:pt>
                <c:pt idx="46">
                  <c:v>7.481880270062003</c:v>
                </c:pt>
                <c:pt idx="47">
                  <c:v>7.558748556724911</c:v>
                </c:pt>
                <c:pt idx="48">
                  <c:v>7.634279935629372</c:v>
                </c:pt>
                <c:pt idx="49">
                  <c:v>7.708520116421443</c:v>
                </c:pt>
                <c:pt idx="50">
                  <c:v>7.781512503836435</c:v>
                </c:pt>
                <c:pt idx="51">
                  <c:v>7.853298350107667</c:v>
                </c:pt>
                <c:pt idx="52">
                  <c:v>7.923916894982536</c:v>
                </c:pt>
                <c:pt idx="53">
                  <c:v>7.993405494535814</c:v>
                </c:pt>
                <c:pt idx="54">
                  <c:v>8.061799739838868</c:v>
                </c:pt>
                <c:pt idx="55">
                  <c:v>8.129133566428553</c:v>
                </c:pt>
                <c:pt idx="56">
                  <c:v>8.195439355418685</c:v>
                </c:pt>
                <c:pt idx="57">
                  <c:v>8.26074802700826</c:v>
                </c:pt>
                <c:pt idx="58">
                  <c:v>8.32508912706236</c:v>
                </c:pt>
                <c:pt idx="59">
                  <c:v>8.388490907372553</c:v>
                </c:pt>
                <c:pt idx="60">
                  <c:v>8.45098040014257</c:v>
                </c:pt>
                <c:pt idx="61">
                  <c:v>8.51258348719075</c:v>
                </c:pt>
                <c:pt idx="62">
                  <c:v>8.573324964312683</c:v>
                </c:pt>
                <c:pt idx="63">
                  <c:v>8.633228601204557</c:v>
                </c:pt>
                <c:pt idx="64">
                  <c:v>8.692317197309762</c:v>
                </c:pt>
                <c:pt idx="65">
                  <c:v>8.750612633916997</c:v>
                </c:pt>
                <c:pt idx="66">
                  <c:v>8.80813592280791</c:v>
                </c:pt>
                <c:pt idx="67">
                  <c:v>8.86490725172482</c:v>
                </c:pt>
                <c:pt idx="68">
                  <c:v>8.9209460269048</c:v>
                </c:pt>
                <c:pt idx="69">
                  <c:v>8.97627091290441</c:v>
                </c:pt>
                <c:pt idx="70">
                  <c:v>9.030899869919434</c:v>
                </c:pt>
                <c:pt idx="71">
                  <c:v>9.084850188786497</c:v>
                </c:pt>
                <c:pt idx="72">
                  <c:v>9.138138523837167</c:v>
                </c:pt>
                <c:pt idx="73">
                  <c:v>9.19078092376074</c:v>
                </c:pt>
              </c:numCache>
            </c:numRef>
          </c:cat>
          <c:val>
            <c:numRef>
              <c:f>Sheet1!$D$99:$D$172</c:f>
              <c:numCache>
                <c:formatCode>General</c:formatCode>
                <c:ptCount val="74"/>
                <c:pt idx="0">
                  <c:v>0.0104303177615357</c:v>
                </c:pt>
                <c:pt idx="1">
                  <c:v>0.0108644524460807</c:v>
                </c:pt>
                <c:pt idx="2">
                  <c:v>0.0112963382590309</c:v>
                </c:pt>
                <c:pt idx="3">
                  <c:v>0.0117243041112138</c:v>
                </c:pt>
                <c:pt idx="4">
                  <c:v>0.0121466355924092</c:v>
                </c:pt>
                <c:pt idx="5">
                  <c:v>0.0125615858697465</c:v>
                </c:pt>
                <c:pt idx="6">
                  <c:v>0.0129673872847133</c:v>
                </c:pt>
                <c:pt idx="7">
                  <c:v>0.0133622635468847</c:v>
                </c:pt>
                <c:pt idx="8">
                  <c:v>0.0137444424112884</c:v>
                </c:pt>
                <c:pt idx="9">
                  <c:v>0.0141121687163997</c:v>
                </c:pt>
                <c:pt idx="10">
                  <c:v>0.0144637176513068</c:v>
                </c:pt>
                <c:pt idx="11">
                  <c:v>0.0147974081137879</c:v>
                </c:pt>
                <c:pt idx="12">
                  <c:v>0.0151116160160675</c:v>
                </c:pt>
                <c:pt idx="13">
                  <c:v>0.0154047873919842</c:v>
                </c:pt>
                <c:pt idx="14">
                  <c:v>0.0156754511583205</c:v>
                </c:pt>
                <c:pt idx="15">
                  <c:v>0.0159222313841763</c:v>
                </c:pt>
                <c:pt idx="16">
                  <c:v>0.0161438589255375</c:v>
                </c:pt>
                <c:pt idx="17">
                  <c:v>0.0163391822875959</c:v>
                </c:pt>
                <c:pt idx="18">
                  <c:v>0.0165071775848626</c:v>
                </c:pt>
                <c:pt idx="19">
                  <c:v>0.0166469574785978</c:v>
                </c:pt>
                <c:pt idx="20">
                  <c:v>0.0167577789824369</c:v>
                </c:pt>
                <c:pt idx="21">
                  <c:v>0.0168390500401525</c:v>
                </c:pt>
                <c:pt idx="22">
                  <c:v>0.0168903347940829</c:v>
                </c:pt>
                <c:pt idx="23">
                  <c:v>0.0169113574786299</c:v>
                </c:pt>
                <c:pt idx="24">
                  <c:v>0.0169020048901664</c:v>
                </c:pt>
                <c:pt idx="25">
                  <c:v>0.0168623274023991</c:v>
                </c:pt>
                <c:pt idx="26">
                  <c:v>0.0167925385144452</c:v>
                </c:pt>
                <c:pt idx="27">
                  <c:v>0.0166930129372955</c:v>
                </c:pt>
                <c:pt idx="28">
                  <c:v>0.0165642832426605</c:v>
                </c:pt>
                <c:pt idx="29">
                  <c:v>0.0164070351161322</c:v>
                </c:pt>
                <c:pt idx="30">
                  <c:v>0.0162221012738589</c:v>
                </c:pt>
                <c:pt idx="31">
                  <c:v>0.0160104541182418</c:v>
                </c:pt>
                <c:pt idx="32">
                  <c:v>0.0157731972232746</c:v>
                </c:pt>
                <c:pt idx="33">
                  <c:v>0.0155115557538195</c:v>
                </c:pt>
                <c:pt idx="34">
                  <c:v>0.015226865935144</c:v>
                </c:pt>
                <c:pt idx="35">
                  <c:v>0.0149205636992645</c:v>
                </c:pt>
                <c:pt idx="36">
                  <c:v>0.0145941726429037</c:v>
                </c:pt>
                <c:pt idx="37">
                  <c:v>0.0142492914380857</c:v>
                </c:pt>
                <c:pt idx="38">
                  <c:v>0.0138875808404819</c:v>
                </c:pt>
                <c:pt idx="39">
                  <c:v>0.0135107504425768</c:v>
                </c:pt>
                <c:pt idx="40">
                  <c:v>0.0131205453185436</c:v>
                </c:pt>
                <c:pt idx="41">
                  <c:v>0.0127187327054668</c:v>
                </c:pt>
                <c:pt idx="42">
                  <c:v>0.0123070888613047</c:v>
                </c:pt>
                <c:pt idx="43">
                  <c:v>0.0118873862338681</c:v>
                </c:pt>
                <c:pt idx="44">
                  <c:v>0.011461381067258</c:v>
                </c:pt>
                <c:pt idx="45">
                  <c:v>0.0110308015628192</c:v>
                </c:pt>
                <c:pt idx="46">
                  <c:v>0.0105973367009398</c:v>
                </c:pt>
                <c:pt idx="47">
                  <c:v>0.010162625818162</c:v>
                </c:pt>
                <c:pt idx="48">
                  <c:v>0.00972824902130098</c:v>
                </c:pt>
                <c:pt idx="49">
                  <c:v>0.00929571850682941</c:v>
                </c:pt>
                <c:pt idx="50">
                  <c:v>0.00886647083991399</c:v>
                </c:pt>
                <c:pt idx="51">
                  <c:v>0.00844186023342432</c:v>
                </c:pt>
                <c:pt idx="52">
                  <c:v>0.00802315285320201</c:v>
                </c:pt>
                <c:pt idx="53">
                  <c:v>0.00761152216210089</c:v>
                </c:pt>
                <c:pt idx="54">
                  <c:v>0.0072080453019923</c:v>
                </c:pt>
                <c:pt idx="55">
                  <c:v>0.00681370050026062</c:v>
                </c:pt>
                <c:pt idx="56">
                  <c:v>0.00642936547546148</c:v>
                </c:pt>
                <c:pt idx="57">
                  <c:v>0.00605581680592368</c:v>
                </c:pt>
                <c:pt idx="58">
                  <c:v>0.00569373021526639</c:v>
                </c:pt>
                <c:pt idx="59">
                  <c:v>0.00534368172017194</c:v>
                </c:pt>
                <c:pt idx="60">
                  <c:v>0.00500614957837087</c:v>
                </c:pt>
                <c:pt idx="61">
                  <c:v>0.00468151696870415</c:v>
                </c:pt>
                <c:pt idx="62">
                  <c:v>0.00437007533034797</c:v>
                </c:pt>
                <c:pt idx="63">
                  <c:v>0.0040720282848124</c:v>
                </c:pt>
                <c:pt idx="64">
                  <c:v>0.00378749606213197</c:v>
                </c:pt>
                <c:pt idx="65">
                  <c:v>0.00351652035170431</c:v>
                </c:pt>
                <c:pt idx="66">
                  <c:v>0.0032590694984374</c:v>
                </c:pt>
                <c:pt idx="67">
                  <c:v>0.0030150439661554</c:v>
                </c:pt>
                <c:pt idx="68">
                  <c:v>0.00278428199249147</c:v>
                </c:pt>
                <c:pt idx="69">
                  <c:v>0.00256656536265968</c:v>
                </c:pt>
                <c:pt idx="70">
                  <c:v>0.00236162523343241</c:v>
                </c:pt>
                <c:pt idx="71">
                  <c:v>0.00216914794323752</c:v>
                </c:pt>
                <c:pt idx="72">
                  <c:v>0.00198878074941013</c:v>
                </c:pt>
                <c:pt idx="73">
                  <c:v>0.00182013743916636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89384"/>
        <c:axId val="2141092456"/>
      </c:lineChart>
      <c:catAx>
        <c:axId val="2141089384"/>
        <c:scaling>
          <c:orientation val="minMax"/>
        </c:scaling>
        <c:delete val="0"/>
        <c:axPos val="b"/>
        <c:majorGridlines/>
        <c:numFmt formatCode="#,##0" sourceLinked="0"/>
        <c:majorTickMark val="out"/>
        <c:minorTickMark val="none"/>
        <c:tickLblPos val="nextTo"/>
        <c:crossAx val="21410924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4109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8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4</xdr:col>
      <xdr:colOff>854075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25400</xdr:rowOff>
    </xdr:from>
    <xdr:to>
      <xdr:col>8</xdr:col>
      <xdr:colOff>647700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84</xdr:row>
      <xdr:rowOff>133350</xdr:rowOff>
    </xdr:from>
    <xdr:to>
      <xdr:col>15</xdr:col>
      <xdr:colOff>533400</xdr:colOff>
      <xdr:row>110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596900</xdr:colOff>
      <xdr:row>111</xdr:row>
      <xdr:rowOff>19050</xdr:rowOff>
    </xdr:from>
    <xdr:to>
      <xdr:col>15</xdr:col>
      <xdr:colOff>558800</xdr:colOff>
      <xdr:row>134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10"/>
  <sheetViews>
    <sheetView topLeftCell="A19" workbookViewId="0">
      <selection activeCell="H68" sqref="H68"/>
    </sheetView>
  </sheetViews>
  <sheetFormatPr baseColWidth="10" defaultColWidth="8.83203125" defaultRowHeight="14" x14ac:dyDescent="0"/>
  <cols>
    <col min="2" max="2" width="16.6640625" customWidth="1"/>
    <col min="3" max="3" width="18.6640625" customWidth="1"/>
    <col min="4" max="4" width="18.5" bestFit="1" customWidth="1"/>
    <col min="5" max="5" width="26.83203125" bestFit="1" customWidth="1"/>
    <col min="6" max="6" width="18" bestFit="1" customWidth="1"/>
    <col min="7" max="7" width="6.1640625" bestFit="1" customWidth="1"/>
    <col min="8" max="8" width="12.5" bestFit="1" customWidth="1"/>
    <col min="9" max="9" width="5.5" bestFit="1" customWidth="1"/>
    <col min="10" max="10" width="18.5" bestFit="1" customWidth="1"/>
    <col min="11" max="11" width="6.1640625" bestFit="1" customWidth="1"/>
    <col min="12" max="12" width="17.33203125" bestFit="1" customWidth="1"/>
    <col min="13" max="13" width="5.5" bestFit="1" customWidth="1"/>
    <col min="14" max="14" width="15.1640625" bestFit="1" customWidth="1"/>
    <col min="15" max="15" width="5.5" bestFit="1" customWidth="1"/>
    <col min="16" max="16" width="12.33203125" bestFit="1" customWidth="1"/>
    <col min="17" max="17" width="6.1640625" bestFit="1" customWidth="1"/>
    <col min="18" max="18" width="13.83203125" bestFit="1" customWidth="1"/>
    <col min="19" max="19" width="5.5" bestFit="1" customWidth="1"/>
  </cols>
  <sheetData>
    <row r="1" spans="2:19" ht="15" thickBot="1"/>
    <row r="2" spans="2:19">
      <c r="B2" s="38" t="s">
        <v>43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>
      <c r="B3" s="28" t="s">
        <v>44</v>
      </c>
      <c r="C3" s="29">
        <v>0</v>
      </c>
      <c r="D3" s="29" t="s">
        <v>45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0"/>
    </row>
    <row r="4" spans="2:19">
      <c r="B4" s="31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</row>
    <row r="5" spans="2:19">
      <c r="B5" s="28" t="s">
        <v>46</v>
      </c>
      <c r="C5" s="29"/>
      <c r="D5" s="41" t="s">
        <v>40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2:19">
      <c r="B6" s="32" t="s">
        <v>47</v>
      </c>
      <c r="C6" s="29"/>
      <c r="D6" s="42" t="s">
        <v>50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</row>
    <row r="7" spans="2:19">
      <c r="B7" s="32" t="s">
        <v>48</v>
      </c>
      <c r="C7" s="29"/>
      <c r="D7" s="41">
        <v>0.9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2:19">
      <c r="B8" s="32" t="s">
        <v>49</v>
      </c>
      <c r="C8" s="29"/>
      <c r="D8" s="41" t="s">
        <v>51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</row>
    <row r="9" spans="2:19">
      <c r="B9" s="31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/>
    </row>
    <row r="10" spans="2:19">
      <c r="B10" s="28" t="s">
        <v>52</v>
      </c>
      <c r="C10" s="29"/>
      <c r="D10" s="41" t="s">
        <v>57</v>
      </c>
      <c r="E10" s="41" t="s">
        <v>60</v>
      </c>
      <c r="F10" s="41" t="s">
        <v>63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2:19">
      <c r="B11" s="32" t="s">
        <v>47</v>
      </c>
      <c r="C11" s="29"/>
      <c r="D11" s="42" t="s">
        <v>58</v>
      </c>
      <c r="E11" s="42" t="s">
        <v>61</v>
      </c>
      <c r="F11" s="42" t="s">
        <v>64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0"/>
    </row>
    <row r="12" spans="2:19">
      <c r="B12" s="32" t="s">
        <v>53</v>
      </c>
      <c r="C12" s="29"/>
      <c r="D12" s="41" t="s">
        <v>59</v>
      </c>
      <c r="E12" s="41" t="s">
        <v>62</v>
      </c>
      <c r="F12" s="41" t="s">
        <v>62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30"/>
    </row>
    <row r="13" spans="2:19">
      <c r="B13" s="32" t="s">
        <v>54</v>
      </c>
      <c r="C13" s="29"/>
      <c r="D13" s="41">
        <v>0</v>
      </c>
      <c r="E13" s="41">
        <v>18</v>
      </c>
      <c r="F13" s="41">
        <v>0.3333333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/>
    </row>
    <row r="14" spans="2:19">
      <c r="B14" s="32" t="s">
        <v>55</v>
      </c>
      <c r="C14" s="29"/>
      <c r="D14" s="41">
        <v>0.75</v>
      </c>
      <c r="E14" s="41">
        <v>40</v>
      </c>
      <c r="F14" s="41">
        <v>1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</row>
    <row r="15" spans="2:19">
      <c r="B15" s="32" t="s">
        <v>56</v>
      </c>
      <c r="C15" s="29"/>
      <c r="D15" s="41">
        <v>2</v>
      </c>
      <c r="E15" s="41">
        <v>2</v>
      </c>
      <c r="F15" s="41">
        <v>2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0"/>
    </row>
    <row r="16" spans="2:19">
      <c r="B16" s="31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</row>
    <row r="17" spans="2:20">
      <c r="B17" s="28" t="s">
        <v>65</v>
      </c>
      <c r="C17" s="41"/>
      <c r="D17" s="33"/>
      <c r="E17" s="41"/>
      <c r="F17" s="33"/>
      <c r="G17" s="41"/>
      <c r="H17" s="33"/>
      <c r="I17" s="41"/>
      <c r="J17" s="33"/>
      <c r="K17" s="41"/>
      <c r="L17" s="33"/>
      <c r="M17" s="41"/>
      <c r="N17" s="33"/>
      <c r="O17" s="41"/>
      <c r="P17" s="33"/>
      <c r="Q17" s="41"/>
      <c r="R17" s="33"/>
      <c r="S17" s="30"/>
      <c r="T17" s="27"/>
    </row>
    <row r="18" spans="2:20">
      <c r="B18" s="32" t="s">
        <v>66</v>
      </c>
      <c r="C18" s="41">
        <v>1000</v>
      </c>
      <c r="D18" s="33"/>
      <c r="E18" s="41"/>
      <c r="F18" s="29"/>
      <c r="G18" s="41"/>
      <c r="H18" s="29"/>
      <c r="I18" s="41"/>
      <c r="J18" s="29"/>
      <c r="K18" s="41"/>
      <c r="L18" s="29"/>
      <c r="M18" s="41"/>
      <c r="N18" s="29"/>
      <c r="O18" s="41"/>
      <c r="P18" s="29"/>
      <c r="Q18" s="41"/>
      <c r="R18" s="29"/>
      <c r="S18" s="30"/>
    </row>
    <row r="19" spans="2:20">
      <c r="B19" s="32"/>
      <c r="C19" s="41"/>
      <c r="D19" s="29"/>
      <c r="E19" s="41"/>
      <c r="F19" s="29"/>
      <c r="G19" s="41"/>
      <c r="H19" s="29"/>
      <c r="I19" s="41"/>
      <c r="J19" s="29"/>
      <c r="K19" s="41"/>
      <c r="L19" s="29"/>
      <c r="M19" s="41"/>
      <c r="N19" s="29"/>
      <c r="O19" s="41"/>
      <c r="P19" s="29"/>
      <c r="Q19" s="41"/>
      <c r="R19" s="29"/>
      <c r="S19" s="30"/>
    </row>
    <row r="20" spans="2:20">
      <c r="B20" s="28" t="s">
        <v>67</v>
      </c>
      <c r="C20" s="41"/>
      <c r="D20" s="29"/>
      <c r="E20" s="41"/>
      <c r="F20" s="29"/>
      <c r="G20" s="41"/>
      <c r="H20" s="29"/>
      <c r="I20" s="41"/>
      <c r="J20" s="29"/>
      <c r="K20" s="41"/>
      <c r="L20" s="29"/>
      <c r="M20" s="41"/>
      <c r="N20" s="29"/>
      <c r="O20" s="41"/>
      <c r="P20" s="29"/>
      <c r="Q20" s="41"/>
      <c r="R20" s="29"/>
      <c r="S20" s="30"/>
    </row>
    <row r="21" spans="2:20">
      <c r="B21" s="28" t="s">
        <v>68</v>
      </c>
      <c r="C21" s="41"/>
      <c r="D21" s="29"/>
      <c r="E21" s="41"/>
      <c r="F21" s="29"/>
      <c r="G21" s="41"/>
      <c r="H21" s="29"/>
      <c r="I21" s="41"/>
      <c r="J21" s="29"/>
      <c r="K21" s="41"/>
      <c r="L21" s="29"/>
      <c r="M21" s="41"/>
      <c r="N21" s="29"/>
      <c r="O21" s="41"/>
      <c r="P21" s="29"/>
      <c r="Q21" s="41"/>
      <c r="R21" s="29"/>
      <c r="S21" s="30"/>
    </row>
    <row r="22" spans="2:20">
      <c r="B22" s="28" t="s">
        <v>69</v>
      </c>
      <c r="C22" s="41" t="b">
        <v>1</v>
      </c>
      <c r="D22" s="33" t="s">
        <v>70</v>
      </c>
      <c r="E22" s="41">
        <v>10</v>
      </c>
      <c r="F22" s="33" t="s">
        <v>71</v>
      </c>
      <c r="G22" s="41" t="b">
        <v>0</v>
      </c>
      <c r="H22" s="33" t="s">
        <v>72</v>
      </c>
      <c r="I22" s="41"/>
      <c r="J22" s="33" t="s">
        <v>73</v>
      </c>
      <c r="K22" s="41" t="b">
        <v>1</v>
      </c>
      <c r="L22" s="33" t="s">
        <v>74</v>
      </c>
      <c r="M22" s="41" t="b">
        <v>1</v>
      </c>
      <c r="N22" s="29"/>
      <c r="O22" s="41"/>
      <c r="P22" s="29"/>
      <c r="Q22" s="41"/>
      <c r="R22" s="29"/>
      <c r="S22" s="30"/>
    </row>
    <row r="23" spans="2:20">
      <c r="B23" s="28" t="s">
        <v>75</v>
      </c>
      <c r="C23" s="41"/>
      <c r="D23" s="29"/>
      <c r="E23" s="41"/>
      <c r="F23" s="29"/>
      <c r="G23" s="41"/>
      <c r="H23" s="29"/>
      <c r="I23" s="41"/>
      <c r="J23" s="29"/>
      <c r="K23" s="41"/>
      <c r="L23" s="29"/>
      <c r="M23" s="41"/>
      <c r="N23" s="29"/>
      <c r="O23" s="41"/>
      <c r="P23" s="29"/>
      <c r="Q23" s="41"/>
      <c r="R23" s="29"/>
      <c r="S23" s="30"/>
    </row>
    <row r="24" spans="2:20" ht="15" thickBot="1">
      <c r="B24" s="34" t="s">
        <v>76</v>
      </c>
      <c r="C24" s="35" t="b">
        <v>1</v>
      </c>
      <c r="D24" s="36" t="s">
        <v>77</v>
      </c>
      <c r="E24" s="35" t="b">
        <v>0</v>
      </c>
      <c r="F24" s="36" t="s">
        <v>78</v>
      </c>
      <c r="G24" s="35"/>
      <c r="H24" s="36" t="s">
        <v>79</v>
      </c>
      <c r="I24" s="35" t="b">
        <v>1</v>
      </c>
      <c r="J24" s="36" t="s">
        <v>77</v>
      </c>
      <c r="K24" s="35" t="b">
        <v>0</v>
      </c>
      <c r="L24" s="36" t="s">
        <v>80</v>
      </c>
      <c r="M24" s="35"/>
      <c r="N24" s="36" t="s">
        <v>81</v>
      </c>
      <c r="O24" s="35" t="b">
        <v>1</v>
      </c>
      <c r="P24" s="36" t="s">
        <v>82</v>
      </c>
      <c r="Q24" s="35" t="b">
        <v>0</v>
      </c>
      <c r="R24" s="36" t="s">
        <v>83</v>
      </c>
      <c r="S24" s="37" t="b">
        <v>1</v>
      </c>
    </row>
    <row r="26" spans="2:20" ht="15" thickBot="1"/>
    <row r="27" spans="2:20">
      <c r="B27" s="38" t="s">
        <v>89</v>
      </c>
      <c r="C27" s="39"/>
      <c r="D27" s="39"/>
      <c r="E27" s="39"/>
      <c r="F27" s="39"/>
      <c r="G27" s="40"/>
    </row>
    <row r="28" spans="2:20">
      <c r="B28" s="28" t="s">
        <v>44</v>
      </c>
      <c r="C28" s="29"/>
      <c r="D28" s="29" t="s">
        <v>45</v>
      </c>
      <c r="E28" s="29"/>
      <c r="F28" s="29"/>
      <c r="G28" s="30"/>
    </row>
    <row r="29" spans="2:20">
      <c r="B29" s="28" t="s">
        <v>90</v>
      </c>
      <c r="C29" s="29"/>
      <c r="D29" s="41">
        <v>1000</v>
      </c>
      <c r="E29" s="29"/>
      <c r="F29" s="29"/>
      <c r="G29" s="30"/>
    </row>
    <row r="30" spans="2:20">
      <c r="B30" s="28"/>
      <c r="C30" s="29"/>
      <c r="D30" s="29"/>
      <c r="E30" s="29"/>
      <c r="F30" s="29"/>
      <c r="G30" s="30"/>
    </row>
    <row r="31" spans="2:20">
      <c r="B31" s="28" t="s">
        <v>91</v>
      </c>
      <c r="C31" s="29"/>
      <c r="D31" s="41" t="s">
        <v>40</v>
      </c>
      <c r="E31" s="29"/>
      <c r="F31" s="29"/>
      <c r="G31" s="30"/>
    </row>
    <row r="32" spans="2:20">
      <c r="B32" s="32" t="s">
        <v>92</v>
      </c>
      <c r="C32" s="29"/>
      <c r="D32" s="43">
        <v>33.192172197449949</v>
      </c>
      <c r="E32" s="29"/>
      <c r="F32" s="29"/>
      <c r="G32" s="30"/>
    </row>
    <row r="33" spans="2:7">
      <c r="B33" s="32" t="s">
        <v>93</v>
      </c>
      <c r="C33" s="29"/>
      <c r="D33" s="43">
        <v>23.589415751511758</v>
      </c>
      <c r="E33" s="29"/>
      <c r="F33" s="29"/>
      <c r="G33" s="30"/>
    </row>
    <row r="34" spans="2:7">
      <c r="B34" s="32" t="s">
        <v>94</v>
      </c>
      <c r="C34" s="29"/>
      <c r="D34" s="43">
        <v>2.0445918652997093</v>
      </c>
      <c r="E34" s="29"/>
      <c r="F34" s="29"/>
      <c r="G34" s="30"/>
    </row>
    <row r="35" spans="2:7">
      <c r="B35" s="32" t="s">
        <v>95</v>
      </c>
      <c r="C35" s="29"/>
      <c r="D35" s="43">
        <v>9.3516342601078968</v>
      </c>
      <c r="E35" s="29"/>
      <c r="F35" s="29"/>
      <c r="G35" s="30"/>
    </row>
    <row r="36" spans="2:7">
      <c r="B36" s="32" t="s">
        <v>96</v>
      </c>
      <c r="C36" s="29"/>
      <c r="D36" s="43">
        <v>63.605484692723451</v>
      </c>
      <c r="E36" s="29"/>
      <c r="F36" s="29"/>
      <c r="G36" s="30"/>
    </row>
    <row r="37" spans="2:7">
      <c r="B37" s="28"/>
      <c r="C37" s="29"/>
      <c r="D37" s="29"/>
      <c r="E37" s="29"/>
      <c r="F37" s="29"/>
      <c r="G37" s="30"/>
    </row>
    <row r="38" spans="2:7">
      <c r="B38" s="28"/>
      <c r="C38" s="29"/>
      <c r="D38" s="29"/>
      <c r="E38" s="29"/>
      <c r="F38" s="29"/>
      <c r="G38" s="30"/>
    </row>
    <row r="39" spans="2:7">
      <c r="B39" s="28"/>
      <c r="C39" s="29"/>
      <c r="D39" s="29"/>
      <c r="E39" s="29"/>
      <c r="F39" s="29"/>
      <c r="G39" s="30"/>
    </row>
    <row r="40" spans="2:7">
      <c r="B40" s="28"/>
      <c r="C40" s="29"/>
      <c r="D40" s="29"/>
      <c r="E40" s="29"/>
      <c r="F40" s="29"/>
      <c r="G40" s="30"/>
    </row>
    <row r="41" spans="2:7">
      <c r="B41" s="28"/>
      <c r="C41" s="29"/>
      <c r="D41" s="29"/>
      <c r="E41" s="29"/>
      <c r="F41" s="29"/>
      <c r="G41" s="30"/>
    </row>
    <row r="42" spans="2:7">
      <c r="B42" s="28"/>
      <c r="C42" s="29"/>
      <c r="D42" s="29"/>
      <c r="E42" s="29"/>
      <c r="F42" s="29"/>
      <c r="G42" s="30"/>
    </row>
    <row r="43" spans="2:7">
      <c r="B43" s="28"/>
      <c r="C43" s="29"/>
      <c r="D43" s="29"/>
      <c r="E43" s="29"/>
      <c r="F43" s="29"/>
      <c r="G43" s="30"/>
    </row>
    <row r="44" spans="2:7">
      <c r="B44" s="28"/>
      <c r="C44" s="29"/>
      <c r="D44" s="29"/>
      <c r="E44" s="29"/>
      <c r="F44" s="29"/>
      <c r="G44" s="30"/>
    </row>
    <row r="45" spans="2:7">
      <c r="B45" s="28"/>
      <c r="C45" s="29"/>
      <c r="D45" s="29"/>
      <c r="E45" s="29"/>
      <c r="F45" s="29"/>
      <c r="G45" s="30"/>
    </row>
    <row r="46" spans="2:7">
      <c r="B46" s="28"/>
      <c r="C46" s="29"/>
      <c r="D46" s="29"/>
      <c r="E46" s="29"/>
      <c r="F46" s="29"/>
      <c r="G46" s="30"/>
    </row>
    <row r="47" spans="2:7">
      <c r="B47" s="28"/>
      <c r="C47" s="29"/>
      <c r="D47" s="29"/>
      <c r="E47" s="29"/>
      <c r="F47" s="29"/>
      <c r="G47" s="30"/>
    </row>
    <row r="48" spans="2:7">
      <c r="B48" s="28"/>
      <c r="C48" s="29"/>
      <c r="D48" s="29"/>
      <c r="E48" s="29"/>
      <c r="F48" s="29"/>
      <c r="G48" s="30"/>
    </row>
    <row r="49" spans="2:7">
      <c r="B49" s="28"/>
      <c r="C49" s="29"/>
      <c r="D49" s="29"/>
      <c r="E49" s="29"/>
      <c r="F49" s="29"/>
      <c r="G49" s="30"/>
    </row>
    <row r="50" spans="2:7">
      <c r="B50" s="28"/>
      <c r="C50" s="29"/>
      <c r="D50" s="29"/>
      <c r="E50" s="29"/>
      <c r="F50" s="29"/>
      <c r="G50" s="30"/>
    </row>
    <row r="51" spans="2:7">
      <c r="B51" s="28"/>
      <c r="C51" s="29"/>
      <c r="D51" s="29"/>
      <c r="E51" s="29"/>
      <c r="F51" s="29"/>
      <c r="G51" s="30"/>
    </row>
    <row r="52" spans="2:7">
      <c r="B52" s="28"/>
      <c r="C52" s="29"/>
      <c r="D52" s="29"/>
      <c r="E52" s="29"/>
      <c r="F52" s="29"/>
      <c r="G52" s="30"/>
    </row>
    <row r="53" spans="2:7">
      <c r="B53" s="28"/>
      <c r="C53" s="29"/>
      <c r="D53" s="29"/>
      <c r="E53" s="29"/>
      <c r="F53" s="29"/>
      <c r="G53" s="30"/>
    </row>
    <row r="54" spans="2:7">
      <c r="B54" s="28" t="s">
        <v>97</v>
      </c>
      <c r="C54" s="29"/>
      <c r="D54" s="41" t="s">
        <v>40</v>
      </c>
      <c r="E54" s="41"/>
      <c r="F54" s="29"/>
      <c r="G54" s="30"/>
    </row>
    <row r="55" spans="2:7">
      <c r="B55" s="28"/>
      <c r="C55" s="29"/>
      <c r="D55" s="41" t="s">
        <v>98</v>
      </c>
      <c r="E55" s="41" t="s">
        <v>99</v>
      </c>
      <c r="F55" s="29"/>
      <c r="G55" s="30"/>
    </row>
    <row r="56" spans="2:7">
      <c r="B56" s="31"/>
      <c r="C56" s="29"/>
      <c r="D56" s="43">
        <v>3.3406981640925046</v>
      </c>
      <c r="E56" s="43">
        <v>1</v>
      </c>
      <c r="F56" s="29"/>
      <c r="G56" s="30"/>
    </row>
    <row r="57" spans="2:7">
      <c r="B57" s="31"/>
      <c r="C57" s="29"/>
      <c r="D57" s="43">
        <v>7.0471977024631096</v>
      </c>
      <c r="E57" s="43">
        <v>18</v>
      </c>
      <c r="F57" s="29"/>
      <c r="G57" s="30"/>
    </row>
    <row r="58" spans="2:7">
      <c r="B58" s="31"/>
      <c r="C58" s="29"/>
      <c r="D58" s="43">
        <v>10.753697240833715</v>
      </c>
      <c r="E58" s="43">
        <v>63</v>
      </c>
      <c r="F58" s="29"/>
      <c r="G58" s="30"/>
    </row>
    <row r="59" spans="2:7">
      <c r="B59" s="31"/>
      <c r="C59" s="29"/>
      <c r="D59" s="43">
        <v>14.46019677920432</v>
      </c>
      <c r="E59" s="43">
        <v>86</v>
      </c>
      <c r="F59" s="29"/>
      <c r="G59" s="30"/>
    </row>
    <row r="60" spans="2:7">
      <c r="B60" s="31"/>
      <c r="C60" s="29"/>
      <c r="D60" s="43">
        <v>18.166696317574925</v>
      </c>
      <c r="E60" s="43">
        <v>100</v>
      </c>
      <c r="F60" s="29"/>
      <c r="G60" s="30"/>
    </row>
    <row r="61" spans="2:7">
      <c r="B61" s="31"/>
      <c r="C61" s="29"/>
      <c r="D61" s="43">
        <v>21.873195855945529</v>
      </c>
      <c r="E61" s="43">
        <v>112</v>
      </c>
      <c r="F61" s="29"/>
      <c r="G61" s="30"/>
    </row>
    <row r="62" spans="2:7">
      <c r="B62" s="31"/>
      <c r="C62" s="29"/>
      <c r="D62" s="43">
        <v>25.579695394316136</v>
      </c>
      <c r="E62" s="43">
        <v>93</v>
      </c>
      <c r="F62" s="29"/>
      <c r="G62" s="30"/>
    </row>
    <row r="63" spans="2:7">
      <c r="B63" s="31"/>
      <c r="C63" s="29"/>
      <c r="D63" s="43">
        <v>29.28619493268674</v>
      </c>
      <c r="E63" s="43">
        <v>96</v>
      </c>
      <c r="F63" s="29"/>
      <c r="G63" s="30"/>
    </row>
    <row r="64" spans="2:7">
      <c r="B64" s="31"/>
      <c r="C64" s="29"/>
      <c r="D64" s="43">
        <v>32.992694471057348</v>
      </c>
      <c r="E64" s="43">
        <v>57</v>
      </c>
      <c r="F64" s="29"/>
      <c r="G64" s="30"/>
    </row>
    <row r="65" spans="2:7">
      <c r="B65" s="31"/>
      <c r="C65" s="29"/>
      <c r="D65" s="43">
        <v>36.699194009427956</v>
      </c>
      <c r="E65" s="43">
        <v>50</v>
      </c>
      <c r="F65" s="29"/>
      <c r="G65" s="30"/>
    </row>
    <row r="66" spans="2:7">
      <c r="B66" s="31"/>
      <c r="C66" s="29"/>
      <c r="D66" s="43">
        <v>40.405693547798549</v>
      </c>
      <c r="E66" s="43">
        <v>58</v>
      </c>
      <c r="F66" s="29"/>
      <c r="G66" s="30"/>
    </row>
    <row r="67" spans="2:7">
      <c r="B67" s="31"/>
      <c r="C67" s="29"/>
      <c r="D67" s="43">
        <v>44.112193086169157</v>
      </c>
      <c r="E67" s="43">
        <v>43</v>
      </c>
      <c r="F67" s="29"/>
      <c r="G67" s="30"/>
    </row>
    <row r="68" spans="2:7">
      <c r="B68" s="31"/>
      <c r="C68" s="29"/>
      <c r="D68" s="43">
        <v>47.818692624539764</v>
      </c>
      <c r="E68" s="43">
        <v>44</v>
      </c>
      <c r="F68" s="29"/>
      <c r="G68" s="30"/>
    </row>
    <row r="69" spans="2:7">
      <c r="B69" s="31"/>
      <c r="C69" s="29"/>
      <c r="D69" s="43">
        <v>51.525192162910372</v>
      </c>
      <c r="E69" s="43">
        <v>17</v>
      </c>
      <c r="F69" s="29"/>
      <c r="G69" s="30"/>
    </row>
    <row r="70" spans="2:7">
      <c r="B70" s="31"/>
      <c r="C70" s="29"/>
      <c r="D70" s="43">
        <v>55.23169170128098</v>
      </c>
      <c r="E70" s="43">
        <v>20</v>
      </c>
      <c r="F70" s="29"/>
      <c r="G70" s="30"/>
    </row>
    <row r="71" spans="2:7">
      <c r="B71" s="31"/>
      <c r="C71" s="29"/>
      <c r="D71" s="43">
        <v>58.938191239651573</v>
      </c>
      <c r="E71" s="43">
        <v>25</v>
      </c>
      <c r="F71" s="29"/>
      <c r="G71" s="30"/>
    </row>
    <row r="72" spans="2:7">
      <c r="B72" s="31"/>
      <c r="C72" s="29"/>
      <c r="D72" s="43">
        <v>62.644690778022181</v>
      </c>
      <c r="E72" s="43">
        <v>12</v>
      </c>
      <c r="F72" s="29"/>
      <c r="G72" s="30"/>
    </row>
    <row r="73" spans="2:7">
      <c r="B73" s="31"/>
      <c r="C73" s="29"/>
      <c r="D73" s="43">
        <v>66.351190316392788</v>
      </c>
      <c r="E73" s="43">
        <v>13</v>
      </c>
      <c r="F73" s="29"/>
      <c r="G73" s="30"/>
    </row>
    <row r="74" spans="2:7">
      <c r="B74" s="31"/>
      <c r="C74" s="29"/>
      <c r="D74" s="43">
        <v>70.057689854763396</v>
      </c>
      <c r="E74" s="43">
        <v>12</v>
      </c>
      <c r="F74" s="29"/>
      <c r="G74" s="30"/>
    </row>
    <row r="75" spans="2:7">
      <c r="B75" s="31"/>
      <c r="C75" s="29"/>
      <c r="D75" s="43">
        <v>73.764189393133989</v>
      </c>
      <c r="E75" s="43">
        <v>14</v>
      </c>
      <c r="F75" s="29"/>
      <c r="G75" s="30"/>
    </row>
    <row r="76" spans="2:7">
      <c r="B76" s="31"/>
      <c r="C76" s="29"/>
      <c r="D76" s="43">
        <v>77.470688931504597</v>
      </c>
      <c r="E76" s="43">
        <v>12</v>
      </c>
      <c r="F76" s="29"/>
      <c r="G76" s="30"/>
    </row>
    <row r="77" spans="2:7">
      <c r="B77" s="31"/>
      <c r="C77" s="29"/>
      <c r="D77" s="43">
        <v>81.177188469875205</v>
      </c>
      <c r="E77" s="43">
        <v>7</v>
      </c>
      <c r="F77" s="29"/>
      <c r="G77" s="30"/>
    </row>
    <row r="78" spans="2:7">
      <c r="B78" s="31"/>
      <c r="C78" s="29"/>
      <c r="D78" s="43">
        <v>84.883688008245812</v>
      </c>
      <c r="E78" s="43">
        <v>11</v>
      </c>
      <c r="F78" s="29"/>
      <c r="G78" s="30"/>
    </row>
    <row r="79" spans="2:7">
      <c r="B79" s="31"/>
      <c r="C79" s="29"/>
      <c r="D79" s="43">
        <v>88.59018754661642</v>
      </c>
      <c r="E79" s="43">
        <v>5</v>
      </c>
      <c r="F79" s="29"/>
      <c r="G79" s="30"/>
    </row>
    <row r="80" spans="2:7">
      <c r="B80" s="31"/>
      <c r="C80" s="29"/>
      <c r="D80" s="43">
        <v>92.296687084987028</v>
      </c>
      <c r="E80" s="43">
        <v>7</v>
      </c>
      <c r="F80" s="29"/>
      <c r="G80" s="30"/>
    </row>
    <row r="81" spans="2:7">
      <c r="B81" s="31"/>
      <c r="C81" s="29"/>
      <c r="D81" s="43">
        <v>96.003186623357621</v>
      </c>
      <c r="E81" s="43">
        <v>1</v>
      </c>
      <c r="F81" s="29"/>
      <c r="G81" s="30"/>
    </row>
    <row r="82" spans="2:7">
      <c r="B82" s="31"/>
      <c r="C82" s="29"/>
      <c r="D82" s="43">
        <v>99.709686161728229</v>
      </c>
      <c r="E82" s="43">
        <v>1</v>
      </c>
      <c r="F82" s="29"/>
      <c r="G82" s="30"/>
    </row>
    <row r="83" spans="2:7">
      <c r="B83" s="31"/>
      <c r="C83" s="29"/>
      <c r="D83" s="43">
        <v>103.41618570009884</v>
      </c>
      <c r="E83" s="43">
        <v>4</v>
      </c>
      <c r="F83" s="29"/>
      <c r="G83" s="30"/>
    </row>
    <row r="84" spans="2:7">
      <c r="B84" s="31"/>
      <c r="C84" s="29"/>
      <c r="D84" s="43">
        <v>107.12268523846944</v>
      </c>
      <c r="E84" s="43">
        <v>2</v>
      </c>
      <c r="F84" s="29"/>
      <c r="G84" s="30"/>
    </row>
    <row r="85" spans="2:7">
      <c r="B85" s="31"/>
      <c r="C85" s="29"/>
      <c r="D85" s="43">
        <v>110.82918477684005</v>
      </c>
      <c r="E85" s="43">
        <v>1</v>
      </c>
      <c r="F85" s="29"/>
      <c r="G85" s="30"/>
    </row>
    <row r="86" spans="2:7">
      <c r="B86" s="31"/>
      <c r="C86" s="29"/>
      <c r="D86" s="43">
        <v>114.53568431521064</v>
      </c>
      <c r="E86" s="43">
        <v>0</v>
      </c>
      <c r="F86" s="29"/>
      <c r="G86" s="30"/>
    </row>
    <row r="87" spans="2:7">
      <c r="B87" s="31"/>
      <c r="C87" s="29"/>
      <c r="D87" s="43">
        <v>118.24218385358125</v>
      </c>
      <c r="E87" s="43">
        <v>1</v>
      </c>
      <c r="F87" s="29"/>
      <c r="G87" s="30"/>
    </row>
    <row r="88" spans="2:7">
      <c r="B88" s="31"/>
      <c r="C88" s="29"/>
      <c r="D88" s="43">
        <v>121.94868339195186</v>
      </c>
      <c r="E88" s="43">
        <v>3</v>
      </c>
      <c r="F88" s="29"/>
      <c r="G88" s="30"/>
    </row>
    <row r="89" spans="2:7">
      <c r="B89" s="31"/>
      <c r="C89" s="29"/>
      <c r="D89" s="43">
        <v>125.65518293032247</v>
      </c>
      <c r="E89" s="43">
        <v>2</v>
      </c>
      <c r="F89" s="29"/>
      <c r="G89" s="30"/>
    </row>
    <row r="90" spans="2:7">
      <c r="B90" s="31"/>
      <c r="C90" s="29"/>
      <c r="D90" s="43">
        <v>129.36168246869309</v>
      </c>
      <c r="E90" s="43">
        <v>3</v>
      </c>
      <c r="F90" s="29"/>
      <c r="G90" s="30"/>
    </row>
    <row r="91" spans="2:7">
      <c r="B91" s="31"/>
      <c r="C91" s="29"/>
      <c r="D91" s="43">
        <v>133.06818200706368</v>
      </c>
      <c r="E91" s="43">
        <v>1</v>
      </c>
      <c r="F91" s="29"/>
      <c r="G91" s="30"/>
    </row>
    <row r="92" spans="2:7">
      <c r="B92" s="31"/>
      <c r="C92" s="29"/>
      <c r="D92" s="43">
        <v>136.77468154543431</v>
      </c>
      <c r="E92" s="43">
        <v>1</v>
      </c>
      <c r="F92" s="29"/>
      <c r="G92" s="30"/>
    </row>
    <row r="93" spans="2:7">
      <c r="B93" s="31"/>
      <c r="C93" s="29"/>
      <c r="D93" s="43">
        <v>140.4811810838049</v>
      </c>
      <c r="E93" s="43">
        <v>1</v>
      </c>
      <c r="F93" s="29"/>
      <c r="G93" s="30"/>
    </row>
    <row r="94" spans="2:7">
      <c r="B94" s="31"/>
      <c r="C94" s="29"/>
      <c r="D94" s="43">
        <v>144.18768062217549</v>
      </c>
      <c r="E94" s="43">
        <v>0</v>
      </c>
      <c r="F94" s="29"/>
      <c r="G94" s="30"/>
    </row>
    <row r="95" spans="2:7">
      <c r="B95" s="31"/>
      <c r="C95" s="29"/>
      <c r="D95" s="43">
        <v>147.89418016054611</v>
      </c>
      <c r="E95" s="43">
        <v>0</v>
      </c>
      <c r="F95" s="29"/>
      <c r="G95" s="30"/>
    </row>
    <row r="96" spans="2:7">
      <c r="B96" s="31"/>
      <c r="C96" s="29"/>
      <c r="D96" s="43">
        <v>151.60067969891671</v>
      </c>
      <c r="E96" s="43">
        <v>0</v>
      </c>
      <c r="F96" s="29"/>
      <c r="G96" s="30"/>
    </row>
    <row r="97" spans="2:7">
      <c r="B97" s="31"/>
      <c r="C97" s="29"/>
      <c r="D97" s="43">
        <v>155.30717923728733</v>
      </c>
      <c r="E97" s="43">
        <v>0</v>
      </c>
      <c r="F97" s="29"/>
      <c r="G97" s="30"/>
    </row>
    <row r="98" spans="2:7">
      <c r="B98" s="31"/>
      <c r="C98" s="29"/>
      <c r="D98" s="43">
        <v>159.01367877565792</v>
      </c>
      <c r="E98" s="43">
        <v>0</v>
      </c>
      <c r="F98" s="29"/>
      <c r="G98" s="30"/>
    </row>
    <row r="99" spans="2:7">
      <c r="B99" s="31"/>
      <c r="C99" s="29"/>
      <c r="D99" s="43">
        <v>162.72017831402852</v>
      </c>
      <c r="E99" s="43">
        <v>0</v>
      </c>
      <c r="F99" s="29"/>
      <c r="G99" s="30"/>
    </row>
    <row r="100" spans="2:7">
      <c r="B100" s="31"/>
      <c r="C100" s="29"/>
      <c r="D100" s="43">
        <v>166.42667785239914</v>
      </c>
      <c r="E100" s="43">
        <v>0</v>
      </c>
      <c r="F100" s="29"/>
      <c r="G100" s="30"/>
    </row>
    <row r="101" spans="2:7">
      <c r="B101" s="31"/>
      <c r="C101" s="29"/>
      <c r="D101" s="43">
        <v>170.13317739076973</v>
      </c>
      <c r="E101" s="43">
        <v>0</v>
      </c>
      <c r="F101" s="29"/>
      <c r="G101" s="30"/>
    </row>
    <row r="102" spans="2:7">
      <c r="B102" s="31"/>
      <c r="C102" s="29"/>
      <c r="D102" s="43">
        <v>173.83967692914035</v>
      </c>
      <c r="E102" s="43">
        <v>1</v>
      </c>
      <c r="F102" s="29"/>
      <c r="G102" s="30"/>
    </row>
    <row r="103" spans="2:7">
      <c r="B103" s="31"/>
      <c r="C103" s="29"/>
      <c r="D103" s="43">
        <v>177.54617646751095</v>
      </c>
      <c r="E103" s="43">
        <v>1</v>
      </c>
      <c r="F103" s="29"/>
      <c r="G103" s="30"/>
    </row>
    <row r="104" spans="2:7">
      <c r="B104" s="31"/>
      <c r="C104" s="29"/>
      <c r="D104" s="43">
        <v>181.25267600588157</v>
      </c>
      <c r="E104" s="43">
        <v>0</v>
      </c>
      <c r="F104" s="29"/>
      <c r="G104" s="30"/>
    </row>
    <row r="105" spans="2:7">
      <c r="B105" s="31"/>
      <c r="C105" s="29"/>
      <c r="D105" s="43">
        <v>184.95917554425216</v>
      </c>
      <c r="E105" s="43">
        <v>0</v>
      </c>
      <c r="F105" s="29"/>
      <c r="G105" s="30"/>
    </row>
    <row r="106" spans="2:7" ht="15" thickBot="1">
      <c r="B106" s="44"/>
      <c r="C106" s="35"/>
      <c r="D106" s="45">
        <v>188.66567508262276</v>
      </c>
      <c r="E106" s="45">
        <v>1</v>
      </c>
      <c r="F106" s="35"/>
      <c r="G106" s="37"/>
    </row>
    <row r="107" spans="2:7" ht="15" thickBot="1"/>
    <row r="108" spans="2:7">
      <c r="B108" s="38" t="s">
        <v>84</v>
      </c>
      <c r="C108" s="48"/>
      <c r="D108" s="48"/>
      <c r="E108" s="48"/>
      <c r="F108" s="49"/>
    </row>
    <row r="109" spans="2:7">
      <c r="B109" s="50" t="s">
        <v>85</v>
      </c>
      <c r="C109" s="51" t="s">
        <v>87</v>
      </c>
      <c r="D109" s="66" t="s">
        <v>88</v>
      </c>
      <c r="E109" s="67"/>
      <c r="F109" s="68"/>
    </row>
    <row r="110" spans="2:7">
      <c r="B110" s="52" t="s">
        <v>86</v>
      </c>
      <c r="C110" s="53" t="s">
        <v>40</v>
      </c>
      <c r="D110" s="54" t="s">
        <v>57</v>
      </c>
      <c r="E110" s="54" t="s">
        <v>60</v>
      </c>
      <c r="F110" s="55" t="s">
        <v>63</v>
      </c>
    </row>
    <row r="111" spans="2:7">
      <c r="B111" s="46">
        <v>1</v>
      </c>
      <c r="C111" s="56">
        <v>23.123085544644937</v>
      </c>
      <c r="D111" s="16">
        <v>8.2709428503257836E-3</v>
      </c>
      <c r="E111" s="16">
        <v>35.828198313713074</v>
      </c>
      <c r="F111" s="57">
        <v>0.70268772546031477</v>
      </c>
    </row>
    <row r="112" spans="2:7">
      <c r="B112" s="46">
        <v>2</v>
      </c>
      <c r="C112" s="56">
        <v>33.488055084038521</v>
      </c>
      <c r="D112" s="16">
        <v>-0.52347847973340267</v>
      </c>
      <c r="E112" s="16">
        <v>25.784027457237244</v>
      </c>
      <c r="F112" s="57">
        <v>0.50723295926871304</v>
      </c>
    </row>
    <row r="113" spans="2:6">
      <c r="B113" s="46">
        <v>3</v>
      </c>
      <c r="C113" s="56">
        <v>30.28976108235603</v>
      </c>
      <c r="D113" s="16">
        <v>-0.51988007617125209</v>
      </c>
      <c r="E113" s="16">
        <v>28.118297457695007</v>
      </c>
      <c r="F113" s="57">
        <v>0.5015695640575647</v>
      </c>
    </row>
    <row r="114" spans="2:6">
      <c r="B114" s="46">
        <v>4</v>
      </c>
      <c r="C114" s="56">
        <v>24.417136124486603</v>
      </c>
      <c r="D114" s="16">
        <v>0.60860501536935896</v>
      </c>
      <c r="E114" s="16">
        <v>20.075026869773865</v>
      </c>
      <c r="F114" s="57">
        <v>0.62942312295064928</v>
      </c>
    </row>
    <row r="115" spans="2:6">
      <c r="B115" s="46">
        <v>5</v>
      </c>
      <c r="C115" s="56">
        <v>9.4108225579108602</v>
      </c>
      <c r="D115" s="16">
        <v>0.89404302461808904</v>
      </c>
      <c r="E115" s="16">
        <v>33.919718623161316</v>
      </c>
      <c r="F115" s="57">
        <v>0.49923274397408962</v>
      </c>
    </row>
    <row r="116" spans="2:6">
      <c r="B116" s="46">
        <v>6</v>
      </c>
      <c r="C116" s="56">
        <v>57.38920329610378</v>
      </c>
      <c r="D116" s="16">
        <v>-1.2050851931049777</v>
      </c>
      <c r="E116" s="16">
        <v>26.658110022544861</v>
      </c>
      <c r="F116" s="57">
        <v>0.5612344522438526</v>
      </c>
    </row>
    <row r="117" spans="2:6">
      <c r="B117" s="46">
        <v>7</v>
      </c>
      <c r="C117" s="56">
        <v>40.550442537260203</v>
      </c>
      <c r="D117" s="16">
        <v>0.2535661685458403</v>
      </c>
      <c r="E117" s="16">
        <v>19.254922747612</v>
      </c>
      <c r="F117" s="57">
        <v>0.78454445715324883</v>
      </c>
    </row>
    <row r="118" spans="2:6">
      <c r="B118" s="46">
        <v>8</v>
      </c>
      <c r="C118" s="56">
        <v>120.14277285935785</v>
      </c>
      <c r="D118" s="16">
        <v>-1.3795556602480237</v>
      </c>
      <c r="E118" s="16">
        <v>21.352612853050232</v>
      </c>
      <c r="F118" s="57">
        <v>0.83424249456043242</v>
      </c>
    </row>
    <row r="119" spans="2:6">
      <c r="B119" s="46">
        <v>9</v>
      </c>
      <c r="C119" s="56">
        <v>46.354928299607067</v>
      </c>
      <c r="D119" s="16">
        <v>-1.3770243460025755</v>
      </c>
      <c r="E119" s="16">
        <v>27.490120768547058</v>
      </c>
      <c r="F119" s="57">
        <v>0.41512184397590163</v>
      </c>
    </row>
    <row r="120" spans="2:6">
      <c r="B120" s="46">
        <v>10</v>
      </c>
      <c r="C120" s="56">
        <v>29.972078155740018</v>
      </c>
      <c r="D120" s="16">
        <v>-8.4525888837786292E-2</v>
      </c>
      <c r="E120" s="16">
        <v>18.821621298789978</v>
      </c>
      <c r="F120" s="57">
        <v>0.44877272074999808</v>
      </c>
    </row>
    <row r="121" spans="2:6">
      <c r="B121" s="46">
        <v>11</v>
      </c>
      <c r="C121" s="56">
        <v>5.9453346733694943</v>
      </c>
      <c r="D121" s="16">
        <v>1.1998892155477687</v>
      </c>
      <c r="E121" s="16">
        <v>36.335273623466492</v>
      </c>
      <c r="F121" s="57">
        <v>0.41733214326040746</v>
      </c>
    </row>
    <row r="122" spans="2:6">
      <c r="B122" s="46">
        <v>12</v>
      </c>
      <c r="C122" s="56">
        <v>28.203109745735794</v>
      </c>
      <c r="D122" s="16">
        <v>-0.80281726936742959</v>
      </c>
      <c r="E122" s="16">
        <v>39.571971297264099</v>
      </c>
      <c r="F122" s="57">
        <v>0.54056737509965902</v>
      </c>
    </row>
    <row r="123" spans="2:6">
      <c r="B123" s="46">
        <v>13</v>
      </c>
      <c r="C123" s="56">
        <v>27.41563460206979</v>
      </c>
      <c r="D123" s="16">
        <v>-3.5178768906810161E-2</v>
      </c>
      <c r="E123" s="16">
        <v>34.8440922498703</v>
      </c>
      <c r="F123" s="57">
        <v>0.78629254226262568</v>
      </c>
    </row>
    <row r="124" spans="2:6">
      <c r="B124" s="46">
        <v>14</v>
      </c>
      <c r="C124" s="56">
        <v>41.899685251084733</v>
      </c>
      <c r="D124" s="16">
        <v>-0.70787381842505881</v>
      </c>
      <c r="E124" s="16">
        <v>32.954248785972595</v>
      </c>
      <c r="F124" s="57">
        <v>0.71411862533402448</v>
      </c>
    </row>
    <row r="125" spans="2:6">
      <c r="B125" s="46">
        <v>15</v>
      </c>
      <c r="C125" s="56">
        <v>32.559173285727908</v>
      </c>
      <c r="D125" s="16">
        <v>-0.2067583791213865</v>
      </c>
      <c r="E125" s="16">
        <v>34.414037585258484</v>
      </c>
      <c r="F125" s="57">
        <v>0.81920352667591567</v>
      </c>
    </row>
    <row r="126" spans="2:6">
      <c r="B126" s="46">
        <v>16</v>
      </c>
      <c r="C126" s="56">
        <v>30.276459286520609</v>
      </c>
      <c r="D126" s="16">
        <v>0.46395182105113486</v>
      </c>
      <c r="E126" s="16">
        <v>20.162789702415466</v>
      </c>
      <c r="F126" s="57">
        <v>0.70933531261520388</v>
      </c>
    </row>
    <row r="127" spans="2:6">
      <c r="B127" s="46">
        <v>17</v>
      </c>
      <c r="C127" s="56">
        <v>38.082023894069174</v>
      </c>
      <c r="D127" s="16">
        <v>-0.55743988224094609</v>
      </c>
      <c r="E127" s="16">
        <v>35.786320567131042</v>
      </c>
      <c r="F127" s="57">
        <v>0.78201563063113688</v>
      </c>
    </row>
    <row r="128" spans="2:6">
      <c r="B128" s="46">
        <v>18</v>
      </c>
      <c r="C128" s="56">
        <v>26.615454594937159</v>
      </c>
      <c r="D128" s="16">
        <v>-0.26203719618238913</v>
      </c>
      <c r="E128" s="16">
        <v>39.235679984092712</v>
      </c>
      <c r="F128" s="57">
        <v>0.73487630154280659</v>
      </c>
    </row>
    <row r="129" spans="2:6">
      <c r="B129" s="46">
        <v>19</v>
      </c>
      <c r="C129" s="56">
        <v>45.1659547705517</v>
      </c>
      <c r="D129" s="16">
        <v>0.40522953783459104</v>
      </c>
      <c r="E129" s="16">
        <v>18.045902132987976</v>
      </c>
      <c r="F129" s="57">
        <v>0.90942938669664863</v>
      </c>
    </row>
    <row r="130" spans="2:6">
      <c r="B130" s="46">
        <v>20</v>
      </c>
      <c r="C130" s="56">
        <v>35.906112783221516</v>
      </c>
      <c r="D130" s="16">
        <v>-0.63998080440995198</v>
      </c>
      <c r="E130" s="16">
        <v>24.054755568504333</v>
      </c>
      <c r="F130" s="57">
        <v>0.46815043015394209</v>
      </c>
    </row>
    <row r="131" spans="2:6">
      <c r="B131" s="46">
        <v>21</v>
      </c>
      <c r="C131" s="56">
        <v>11.809491371616096</v>
      </c>
      <c r="D131" s="16">
        <v>0.11221719433021063</v>
      </c>
      <c r="E131" s="16">
        <v>37.621493220329285</v>
      </c>
      <c r="F131" s="57">
        <v>0.4048952758783102</v>
      </c>
    </row>
    <row r="132" spans="2:6">
      <c r="B132" s="46">
        <v>22</v>
      </c>
      <c r="C132" s="56">
        <v>26.551044060385024</v>
      </c>
      <c r="D132" s="16">
        <v>-0.13300064099480002</v>
      </c>
      <c r="E132" s="16">
        <v>35.34560239315033</v>
      </c>
      <c r="F132" s="57">
        <v>0.72198325992321966</v>
      </c>
    </row>
    <row r="133" spans="2:6">
      <c r="B133" s="46">
        <v>23</v>
      </c>
      <c r="C133" s="56">
        <v>27.920232375101072</v>
      </c>
      <c r="D133" s="16">
        <v>-4.367774122839569E-2</v>
      </c>
      <c r="E133" s="16">
        <v>19.285554766654968</v>
      </c>
      <c r="F133" s="57">
        <v>0.44061387761948106</v>
      </c>
    </row>
    <row r="134" spans="2:6">
      <c r="B134" s="46">
        <v>24</v>
      </c>
      <c r="C134" s="56">
        <v>27.594317744762403</v>
      </c>
      <c r="D134" s="16">
        <v>-0.63757379160468974</v>
      </c>
      <c r="E134" s="16">
        <v>29.677556395530701</v>
      </c>
      <c r="F134" s="57">
        <v>0.44461692576274869</v>
      </c>
    </row>
    <row r="135" spans="2:6">
      <c r="B135" s="46">
        <v>25</v>
      </c>
      <c r="C135" s="56">
        <v>8.6029913744076705</v>
      </c>
      <c r="D135" s="16">
        <v>1.1226261366555437</v>
      </c>
      <c r="E135" s="16">
        <v>31.154297709465027</v>
      </c>
      <c r="F135" s="57">
        <v>0.4908690198010206</v>
      </c>
    </row>
    <row r="136" spans="2:6">
      <c r="B136" s="46">
        <v>26</v>
      </c>
      <c r="C136" s="56">
        <v>25.658039262358383</v>
      </c>
      <c r="D136" s="16">
        <v>-0.4558158294976522</v>
      </c>
      <c r="E136" s="16">
        <v>24.463703513145447</v>
      </c>
      <c r="F136" s="57">
        <v>0.3863769860221386</v>
      </c>
    </row>
    <row r="137" spans="2:6">
      <c r="B137" s="46">
        <v>27</v>
      </c>
      <c r="C137" s="56">
        <v>47.303334556052697</v>
      </c>
      <c r="D137" s="16">
        <v>-0.92911693284576413</v>
      </c>
      <c r="E137" s="16">
        <v>31.68768298625946</v>
      </c>
      <c r="F137" s="57">
        <v>0.66536122874128822</v>
      </c>
    </row>
    <row r="138" spans="2:6">
      <c r="B138" s="46">
        <v>28</v>
      </c>
      <c r="C138" s="56">
        <v>33.319841288440529</v>
      </c>
      <c r="D138" s="16">
        <v>0.38099384653667628</v>
      </c>
      <c r="E138" s="16">
        <v>20.960879683494568</v>
      </c>
      <c r="F138" s="57">
        <v>0.76633897248849869</v>
      </c>
    </row>
    <row r="139" spans="2:6">
      <c r="B139" s="46">
        <v>29</v>
      </c>
      <c r="C139" s="56">
        <v>25.484125499290688</v>
      </c>
      <c r="D139" s="16">
        <v>-7.2345642377550867E-2</v>
      </c>
      <c r="E139" s="16">
        <v>34.689421534538269</v>
      </c>
      <c r="F139" s="57">
        <v>0.70920767919614314</v>
      </c>
    </row>
    <row r="140" spans="2:6">
      <c r="B140" s="46">
        <v>30</v>
      </c>
      <c r="C140" s="56">
        <v>13.942719962006311</v>
      </c>
      <c r="D140" s="16">
        <v>1.1031663576893607</v>
      </c>
      <c r="E140" s="16">
        <v>37.269670844078064</v>
      </c>
      <c r="F140" s="57">
        <v>0.93899504038643833</v>
      </c>
    </row>
    <row r="141" spans="2:6">
      <c r="B141" s="46">
        <v>31</v>
      </c>
      <c r="C141" s="56">
        <v>11.619361195390775</v>
      </c>
      <c r="D141" s="16">
        <v>8.7354722867504217E-2</v>
      </c>
      <c r="E141" s="16">
        <v>32.306974291801453</v>
      </c>
      <c r="F141" s="57">
        <v>0.33627554435894491</v>
      </c>
    </row>
    <row r="142" spans="2:6">
      <c r="B142" s="46">
        <v>32</v>
      </c>
      <c r="C142" s="56">
        <v>18.494564029379198</v>
      </c>
      <c r="D142" s="16">
        <v>-0.31099953748286757</v>
      </c>
      <c r="E142" s="16">
        <v>31.334412932395935</v>
      </c>
      <c r="F142" s="57">
        <v>0.39425401837806701</v>
      </c>
    </row>
    <row r="143" spans="2:6">
      <c r="B143" s="46">
        <v>33</v>
      </c>
      <c r="C143" s="56">
        <v>9.1020958272309631</v>
      </c>
      <c r="D143" s="16">
        <v>2.0647860356370096</v>
      </c>
      <c r="E143" s="16">
        <v>28.031552195549011</v>
      </c>
      <c r="F143" s="57">
        <v>0.89584874586055274</v>
      </c>
    </row>
    <row r="144" spans="2:6">
      <c r="B144" s="46">
        <v>34</v>
      </c>
      <c r="C144" s="56">
        <v>8.0982265737967882</v>
      </c>
      <c r="D144" s="16">
        <v>1.5059219119642906</v>
      </c>
      <c r="E144" s="16">
        <v>21.943191885948181</v>
      </c>
      <c r="F144" s="57">
        <v>0.424108158562994</v>
      </c>
    </row>
    <row r="145" spans="2:6">
      <c r="B145" s="46">
        <v>35</v>
      </c>
      <c r="C145" s="56">
        <v>15.086751201239547</v>
      </c>
      <c r="D145" s="16">
        <v>0.18922598149540798</v>
      </c>
      <c r="E145" s="16">
        <v>25.698116183280945</v>
      </c>
      <c r="F145" s="57">
        <v>0.37262770376932619</v>
      </c>
    </row>
    <row r="146" spans="2:6">
      <c r="B146" s="46">
        <v>36</v>
      </c>
      <c r="C146" s="56">
        <v>26.651093901966036</v>
      </c>
      <c r="D146" s="16">
        <v>-0.73593737276476157</v>
      </c>
      <c r="E146" s="16">
        <v>33.727843642234802</v>
      </c>
      <c r="F146" s="57">
        <v>0.45596628647832871</v>
      </c>
    </row>
    <row r="147" spans="2:6">
      <c r="B147" s="46">
        <v>37</v>
      </c>
      <c r="C147" s="56">
        <v>46.853104480662424</v>
      </c>
      <c r="D147" s="16">
        <v>-0.92056502415378527</v>
      </c>
      <c r="E147" s="16">
        <v>18.485377192497253</v>
      </c>
      <c r="F147" s="57">
        <v>0.38672968659112456</v>
      </c>
    </row>
    <row r="148" spans="2:6">
      <c r="B148" s="46">
        <v>38</v>
      </c>
      <c r="C148" s="56">
        <v>13.208879100316976</v>
      </c>
      <c r="D148" s="16">
        <v>0.78373655037475554</v>
      </c>
      <c r="E148" s="16">
        <v>20.163954138755798</v>
      </c>
      <c r="F148" s="57">
        <v>0.38598725109868048</v>
      </c>
    </row>
    <row r="149" spans="2:6">
      <c r="B149" s="46">
        <v>39</v>
      </c>
      <c r="C149" s="56">
        <v>15.172664173253715</v>
      </c>
      <c r="D149" s="16">
        <v>0.91333067818683933</v>
      </c>
      <c r="E149" s="16">
        <v>21.915796160697937</v>
      </c>
      <c r="F149" s="57">
        <v>0.52702186126930717</v>
      </c>
    </row>
    <row r="150" spans="2:6">
      <c r="B150" s="46">
        <v>40</v>
      </c>
      <c r="C150" s="56">
        <v>62.99869450457264</v>
      </c>
      <c r="D150" s="16">
        <v>-0.73691195480137339</v>
      </c>
      <c r="E150" s="16">
        <v>28.570859313011169</v>
      </c>
      <c r="F150" s="57">
        <v>0.91241327483615875</v>
      </c>
    </row>
    <row r="151" spans="2:6">
      <c r="B151" s="46">
        <v>41</v>
      </c>
      <c r="C151" s="56">
        <v>54.824814213467917</v>
      </c>
      <c r="D151" s="16">
        <v>-0.35027583005122309</v>
      </c>
      <c r="E151" s="16">
        <v>18.855584025382996</v>
      </c>
      <c r="F151" s="57">
        <v>0.68445474318473343</v>
      </c>
    </row>
    <row r="152" spans="2:6">
      <c r="B152" s="46">
        <v>42</v>
      </c>
      <c r="C152" s="56">
        <v>12.18002635606638</v>
      </c>
      <c r="D152" s="16">
        <v>0.57235449088330004</v>
      </c>
      <c r="E152" s="16">
        <v>35.111645102500916</v>
      </c>
      <c r="F152" s="57">
        <v>0.53556980354037287</v>
      </c>
    </row>
    <row r="153" spans="2:6">
      <c r="B153" s="46">
        <v>43</v>
      </c>
      <c r="C153" s="56">
        <v>33.363121147037795</v>
      </c>
      <c r="D153" s="16">
        <v>-0.51726561152767192</v>
      </c>
      <c r="E153" s="16">
        <v>36.514701724052429</v>
      </c>
      <c r="F153" s="57">
        <v>0.71872884615576271</v>
      </c>
    </row>
    <row r="154" spans="2:6">
      <c r="B154" s="46">
        <v>44</v>
      </c>
      <c r="C154" s="56">
        <v>27.74465158144276</v>
      </c>
      <c r="D154" s="16">
        <v>0.13006714088918725</v>
      </c>
      <c r="E154" s="16">
        <v>21.793147444725037</v>
      </c>
      <c r="F154" s="57">
        <v>0.55786575649843217</v>
      </c>
    </row>
    <row r="155" spans="2:6">
      <c r="B155" s="46">
        <v>45</v>
      </c>
      <c r="C155" s="56">
        <v>48.439863123297712</v>
      </c>
      <c r="D155" s="16">
        <v>-0.3944209186980408</v>
      </c>
      <c r="E155" s="16">
        <v>25.446860194206238</v>
      </c>
      <c r="F155" s="57">
        <v>0.7916280324382543</v>
      </c>
    </row>
    <row r="156" spans="2:6">
      <c r="B156" s="46">
        <v>46</v>
      </c>
      <c r="C156" s="56">
        <v>89.60797344342366</v>
      </c>
      <c r="D156" s="16">
        <v>-1.6695677632846007</v>
      </c>
      <c r="E156" s="16">
        <v>31.465952277183533</v>
      </c>
      <c r="F156" s="57">
        <v>0.75045997643494611</v>
      </c>
    </row>
    <row r="157" spans="2:6">
      <c r="B157" s="46">
        <v>47</v>
      </c>
      <c r="C157" s="56">
        <v>30.783499883591812</v>
      </c>
      <c r="D157" s="16">
        <v>-0.7989408017241324</v>
      </c>
      <c r="E157" s="16">
        <v>24.549520373344421</v>
      </c>
      <c r="F157" s="57">
        <v>0.36701946272556779</v>
      </c>
    </row>
    <row r="158" spans="2:6">
      <c r="B158" s="46">
        <v>48</v>
      </c>
      <c r="C158" s="56">
        <v>22.710827801907371</v>
      </c>
      <c r="D158" s="16">
        <v>-0.43008646134030448</v>
      </c>
      <c r="E158" s="16">
        <v>24.824395537376404</v>
      </c>
      <c r="F158" s="57">
        <v>0.35326127951202391</v>
      </c>
    </row>
    <row r="159" spans="2:6">
      <c r="B159" s="46">
        <v>49</v>
      </c>
      <c r="C159" s="56">
        <v>134.39119431721656</v>
      </c>
      <c r="D159" s="16">
        <v>-1.9181476664522605</v>
      </c>
      <c r="E159" s="16">
        <v>18.06389319896698</v>
      </c>
      <c r="F159" s="57">
        <v>0.54418704614856239</v>
      </c>
    </row>
    <row r="160" spans="2:6">
      <c r="B160" s="46">
        <v>50</v>
      </c>
      <c r="C160" s="56">
        <v>33.659943055267284</v>
      </c>
      <c r="D160" s="16">
        <v>-0.70507499339988855</v>
      </c>
      <c r="E160" s="16">
        <v>23.40656316280365</v>
      </c>
      <c r="F160" s="57">
        <v>0.40826190532927514</v>
      </c>
    </row>
    <row r="161" spans="2:6">
      <c r="B161" s="46">
        <v>51</v>
      </c>
      <c r="C161" s="56">
        <v>14.854727679096516</v>
      </c>
      <c r="D161" s="16">
        <v>-0.14758973376357998</v>
      </c>
      <c r="E161" s="16">
        <v>34.574939608573914</v>
      </c>
      <c r="F161" s="57">
        <v>0.39116459027559758</v>
      </c>
    </row>
    <row r="162" spans="2:6">
      <c r="B162" s="46">
        <v>52</v>
      </c>
      <c r="C162" s="56">
        <v>21.630756732433394</v>
      </c>
      <c r="D162" s="16">
        <v>0.35441854195940575</v>
      </c>
      <c r="E162" s="16">
        <v>32.594291090965271</v>
      </c>
      <c r="F162" s="57">
        <v>0.75953736692380902</v>
      </c>
    </row>
    <row r="163" spans="2:6">
      <c r="B163" s="46">
        <v>53</v>
      </c>
      <c r="C163" s="56">
        <v>10.985398932155112</v>
      </c>
      <c r="D163" s="16">
        <v>1.3477930657239114</v>
      </c>
      <c r="E163" s="16">
        <v>26.011370539665222</v>
      </c>
      <c r="F163" s="57">
        <v>0.61140265111253267</v>
      </c>
    </row>
    <row r="164" spans="2:6">
      <c r="B164" s="46">
        <v>54</v>
      </c>
      <c r="C164" s="56">
        <v>25.608742195302582</v>
      </c>
      <c r="D164" s="16">
        <v>-0.77689218444182861</v>
      </c>
      <c r="E164" s="16">
        <v>30.613165259361267</v>
      </c>
      <c r="F164" s="57">
        <v>0.38657980077023507</v>
      </c>
    </row>
    <row r="165" spans="2:6">
      <c r="B165" s="46">
        <v>55</v>
      </c>
      <c r="C165" s="56">
        <v>25.965791311317474</v>
      </c>
      <c r="D165" s="16">
        <v>-0.39607739498546823</v>
      </c>
      <c r="E165" s="16">
        <v>32.645646929740906</v>
      </c>
      <c r="F165" s="57">
        <v>0.5437683831027269</v>
      </c>
    </row>
    <row r="166" spans="2:6">
      <c r="B166" s="46">
        <v>56</v>
      </c>
      <c r="C166" s="56">
        <v>24.459712896776765</v>
      </c>
      <c r="D166" s="16">
        <v>-0.26476143987790474</v>
      </c>
      <c r="E166" s="16">
        <v>23.532521605491638</v>
      </c>
      <c r="F166" s="57">
        <v>0.40429811678066252</v>
      </c>
    </row>
    <row r="167" spans="2:6">
      <c r="B167" s="46">
        <v>57</v>
      </c>
      <c r="C167" s="56">
        <v>67.974445714825563</v>
      </c>
      <c r="D167" s="16">
        <v>-1.0683813200810115</v>
      </c>
      <c r="E167" s="16">
        <v>18.093979716300964</v>
      </c>
      <c r="F167" s="57">
        <v>0.49587898912703993</v>
      </c>
    </row>
    <row r="168" spans="2:6">
      <c r="B168" s="46">
        <v>58</v>
      </c>
      <c r="C168" s="56">
        <v>20.163871036101416</v>
      </c>
      <c r="D168" s="16">
        <v>-0.55786836459973121</v>
      </c>
      <c r="E168" s="16">
        <v>34.265446066856384</v>
      </c>
      <c r="F168" s="57">
        <v>0.39635114830470086</v>
      </c>
    </row>
    <row r="169" spans="2:6">
      <c r="B169" s="46">
        <v>59</v>
      </c>
      <c r="C169" s="56">
        <v>13.687644633064696</v>
      </c>
      <c r="D169" s="16">
        <v>0.91264131866723541</v>
      </c>
      <c r="E169" s="16">
        <v>34.316329836845398</v>
      </c>
      <c r="F169" s="57">
        <v>0.74410167050383091</v>
      </c>
    </row>
    <row r="170" spans="2:6">
      <c r="B170" s="46">
        <v>60</v>
      </c>
      <c r="C170" s="56">
        <v>22.947001098463605</v>
      </c>
      <c r="D170" s="16">
        <v>0.59911553210978497</v>
      </c>
      <c r="E170" s="16">
        <v>25.568774580955505</v>
      </c>
      <c r="F170" s="57">
        <v>0.7484811021294594</v>
      </c>
    </row>
    <row r="171" spans="2:6">
      <c r="B171" s="46">
        <v>61</v>
      </c>
      <c r="C171" s="56">
        <v>25.243454633777496</v>
      </c>
      <c r="D171" s="16">
        <v>-0.46754362072827105</v>
      </c>
      <c r="E171" s="16">
        <v>34.616408228874207</v>
      </c>
      <c r="F171" s="57">
        <v>0.53355357698895933</v>
      </c>
    </row>
    <row r="172" spans="2:6">
      <c r="B172" s="46">
        <v>62</v>
      </c>
      <c r="C172" s="56">
        <v>86.406351683070554</v>
      </c>
      <c r="D172" s="16">
        <v>-0.64540613713255357</v>
      </c>
      <c r="E172" s="16">
        <v>21.043093085289001</v>
      </c>
      <c r="F172" s="57">
        <v>0.98184680847954753</v>
      </c>
    </row>
    <row r="173" spans="2:6">
      <c r="B173" s="46">
        <v>63</v>
      </c>
      <c r="C173" s="56">
        <v>8.3759019109680501</v>
      </c>
      <c r="D173" s="16">
        <v>0.594012132713443</v>
      </c>
      <c r="E173" s="16">
        <v>38.64167582988739</v>
      </c>
      <c r="F173" s="57">
        <v>0.41143525677578452</v>
      </c>
    </row>
    <row r="174" spans="2:6">
      <c r="B174" s="46">
        <v>64</v>
      </c>
      <c r="C174" s="56">
        <v>18.938736878495309</v>
      </c>
      <c r="D174" s="16">
        <v>0.74745117424623853</v>
      </c>
      <c r="E174" s="16">
        <v>28.132737517356873</v>
      </c>
      <c r="F174" s="57">
        <v>0.75302377101707463</v>
      </c>
    </row>
    <row r="175" spans="2:6">
      <c r="B175" s="46">
        <v>65</v>
      </c>
      <c r="C175" s="56">
        <v>15.87852377216376</v>
      </c>
      <c r="D175" s="16">
        <v>0.32706623099612531</v>
      </c>
      <c r="E175" s="16">
        <v>33.383343577384949</v>
      </c>
      <c r="F175" s="57">
        <v>0.56036390649516588</v>
      </c>
    </row>
    <row r="176" spans="2:6">
      <c r="B176" s="46">
        <v>66</v>
      </c>
      <c r="C176" s="56">
        <v>43.76267568102535</v>
      </c>
      <c r="D176" s="16">
        <v>-0.23012212536642174</v>
      </c>
      <c r="E176" s="16">
        <v>27.125793814659119</v>
      </c>
      <c r="F176" s="57">
        <v>0.85400421684164995</v>
      </c>
    </row>
    <row r="177" spans="2:6">
      <c r="B177" s="46">
        <v>67</v>
      </c>
      <c r="C177" s="56">
        <v>7.7478480030807253</v>
      </c>
      <c r="D177" s="16">
        <v>1.3413794321370838</v>
      </c>
      <c r="E177" s="16">
        <v>28.176372408866882</v>
      </c>
      <c r="F177" s="57">
        <v>0.46504002121546267</v>
      </c>
    </row>
    <row r="178" spans="2:6">
      <c r="B178" s="46">
        <v>68</v>
      </c>
      <c r="C178" s="56">
        <v>79.16552700681774</v>
      </c>
      <c r="D178" s="16">
        <v>-0.99388227043232003</v>
      </c>
      <c r="E178" s="16">
        <v>26.15409791469574</v>
      </c>
      <c r="F178" s="57">
        <v>0.87886364649038318</v>
      </c>
    </row>
    <row r="179" spans="2:6">
      <c r="B179" s="46">
        <v>69</v>
      </c>
      <c r="C179" s="56">
        <v>21.612765670938487</v>
      </c>
      <c r="D179" s="16">
        <v>0.55148098293257453</v>
      </c>
      <c r="E179" s="16">
        <v>21.699473261833191</v>
      </c>
      <c r="F179" s="57">
        <v>0.57891414444253442</v>
      </c>
    </row>
    <row r="180" spans="2:6">
      <c r="B180" s="46">
        <v>70</v>
      </c>
      <c r="C180" s="56">
        <v>46.55042752964254</v>
      </c>
      <c r="D180" s="16">
        <v>-0.31493440309415544</v>
      </c>
      <c r="E180" s="16">
        <v>28.193235754966736</v>
      </c>
      <c r="F180" s="57">
        <v>0.89042758393788335</v>
      </c>
    </row>
    <row r="181" spans="2:6">
      <c r="B181" s="46">
        <v>71</v>
      </c>
      <c r="C181" s="56">
        <v>10.214677432770708</v>
      </c>
      <c r="D181" s="16">
        <v>1.1297166894773141</v>
      </c>
      <c r="E181" s="16">
        <v>34.975107073783875</v>
      </c>
      <c r="F181" s="57">
        <v>0.65752011811974054</v>
      </c>
    </row>
    <row r="182" spans="2:6">
      <c r="B182" s="46">
        <v>72</v>
      </c>
      <c r="C182" s="56">
        <v>19.575764968708615</v>
      </c>
      <c r="D182" s="16">
        <v>0.34471636576516829</v>
      </c>
      <c r="E182" s="16">
        <v>20.062543272972107</v>
      </c>
      <c r="F182" s="57">
        <v>0.42027152659626005</v>
      </c>
    </row>
    <row r="183" spans="2:6">
      <c r="B183" s="46">
        <v>73</v>
      </c>
      <c r="C183" s="56">
        <v>53.84989577998001</v>
      </c>
      <c r="D183" s="16">
        <v>-1.0447562386840237</v>
      </c>
      <c r="E183" s="16">
        <v>34.369484782218933</v>
      </c>
      <c r="F183" s="57">
        <v>0.7584751326279402</v>
      </c>
    </row>
    <row r="184" spans="2:6">
      <c r="B184" s="46">
        <v>74</v>
      </c>
      <c r="C184" s="56">
        <v>23.714598197625136</v>
      </c>
      <c r="D184" s="16">
        <v>0.55009800658436092</v>
      </c>
      <c r="E184" s="16">
        <v>27.425106406211853</v>
      </c>
      <c r="F184" s="57">
        <v>0.80205439531512257</v>
      </c>
    </row>
    <row r="185" spans="2:6">
      <c r="B185" s="46">
        <v>75</v>
      </c>
      <c r="C185" s="56">
        <v>68.128855663627093</v>
      </c>
      <c r="D185" s="16">
        <v>-0.95600497793047889</v>
      </c>
      <c r="E185" s="16">
        <v>30.592567324638367</v>
      </c>
      <c r="F185" s="57">
        <v>0.90814637678549293</v>
      </c>
    </row>
    <row r="186" spans="2:6">
      <c r="B186" s="46">
        <v>76</v>
      </c>
      <c r="C186" s="56">
        <v>39.263590227867979</v>
      </c>
      <c r="D186" s="16">
        <v>-0.58003874095228314</v>
      </c>
      <c r="E186" s="16">
        <v>37.787761092185974</v>
      </c>
      <c r="F186" s="57">
        <v>0.8381849843815804</v>
      </c>
    </row>
    <row r="187" spans="2:6">
      <c r="B187" s="46">
        <v>77</v>
      </c>
      <c r="C187" s="56">
        <v>19.822409730018695</v>
      </c>
      <c r="D187" s="16">
        <v>0.95887051801193646</v>
      </c>
      <c r="E187" s="16">
        <v>23.698065638542175</v>
      </c>
      <c r="F187" s="57">
        <v>0.76831768784825805</v>
      </c>
    </row>
    <row r="188" spans="2:6">
      <c r="B188" s="46">
        <v>78</v>
      </c>
      <c r="C188" s="56">
        <v>19.282814618471065</v>
      </c>
      <c r="D188" s="16">
        <v>-0.22466167768066819</v>
      </c>
      <c r="E188" s="16">
        <v>33.50109326839447</v>
      </c>
      <c r="F188" s="57">
        <v>0.46648881152024269</v>
      </c>
    </row>
    <row r="189" spans="2:6">
      <c r="B189" s="46">
        <v>79</v>
      </c>
      <c r="C189" s="56">
        <v>19.232451464179267</v>
      </c>
      <c r="D189" s="16">
        <v>0.12077883302317066</v>
      </c>
      <c r="E189" s="16">
        <v>36.083440661430359</v>
      </c>
      <c r="F189" s="57">
        <v>0.63618960150959492</v>
      </c>
    </row>
    <row r="190" spans="2:6">
      <c r="B190" s="46">
        <v>80</v>
      </c>
      <c r="C190" s="56">
        <v>16.790132928086834</v>
      </c>
      <c r="D190" s="16">
        <v>0.28498407747700905</v>
      </c>
      <c r="E190" s="16">
        <v>24.759438872337341</v>
      </c>
      <c r="F190" s="57">
        <v>0.42687476789321899</v>
      </c>
    </row>
    <row r="191" spans="2:6">
      <c r="B191" s="46">
        <v>81</v>
      </c>
      <c r="C191" s="56">
        <v>17.861730616912972</v>
      </c>
      <c r="D191" s="16">
        <v>-0.26761619487615085</v>
      </c>
      <c r="E191" s="16">
        <v>35.489903330802917</v>
      </c>
      <c r="F191" s="57">
        <v>0.44437930190036296</v>
      </c>
    </row>
    <row r="192" spans="2:6">
      <c r="B192" s="46">
        <v>82</v>
      </c>
      <c r="C192" s="56">
        <v>7.1450510375499476</v>
      </c>
      <c r="D192" s="16">
        <v>1.3588730819272508</v>
      </c>
      <c r="E192" s="16">
        <v>38.600883841514587</v>
      </c>
      <c r="F192" s="57">
        <v>0.59466836810011858</v>
      </c>
    </row>
    <row r="193" spans="2:6">
      <c r="B193" s="46">
        <v>83</v>
      </c>
      <c r="C193" s="56">
        <v>38.943935192644076</v>
      </c>
      <c r="D193" s="16">
        <v>-0.55540179602129003</v>
      </c>
      <c r="E193" s="16">
        <v>34.002414584159851</v>
      </c>
      <c r="F193" s="57">
        <v>0.76092067158892152</v>
      </c>
    </row>
    <row r="194" spans="2:6">
      <c r="B194" s="46">
        <v>84</v>
      </c>
      <c r="C194" s="56">
        <v>56.147795538430408</v>
      </c>
      <c r="D194" s="16">
        <v>5.7141658994451637E-2</v>
      </c>
      <c r="E194" s="16">
        <v>19.907264113426208</v>
      </c>
      <c r="F194" s="57">
        <v>0.98061180017805094</v>
      </c>
    </row>
    <row r="195" spans="2:6">
      <c r="B195" s="46">
        <v>85</v>
      </c>
      <c r="C195" s="56">
        <v>12.694978683189886</v>
      </c>
      <c r="D195" s="16">
        <v>0.36696445587464149</v>
      </c>
      <c r="E195" s="16">
        <v>33.04968535900116</v>
      </c>
      <c r="F195" s="57">
        <v>0.45593084158113001</v>
      </c>
    </row>
    <row r="196" spans="2:6">
      <c r="B196" s="46">
        <v>86</v>
      </c>
      <c r="C196" s="56">
        <v>49.382994054498234</v>
      </c>
      <c r="D196" s="16">
        <v>-6.8891276600808002E-2</v>
      </c>
      <c r="E196" s="16">
        <v>18.404165625572205</v>
      </c>
      <c r="F196" s="57">
        <v>0.73086387560162547</v>
      </c>
    </row>
    <row r="197" spans="2:6">
      <c r="B197" s="46">
        <v>87</v>
      </c>
      <c r="C197" s="56">
        <v>18.596363878270136</v>
      </c>
      <c r="D197" s="16">
        <v>-0.552916291515122</v>
      </c>
      <c r="E197" s="16">
        <v>34.404176592826843</v>
      </c>
      <c r="F197" s="57">
        <v>0.36827704132034778</v>
      </c>
    </row>
    <row r="198" spans="2:6">
      <c r="B198" s="46">
        <v>88</v>
      </c>
      <c r="C198" s="56">
        <v>18.403450928258387</v>
      </c>
      <c r="D198" s="16">
        <v>0.32710419497321219</v>
      </c>
      <c r="E198" s="16">
        <v>23.660924315452576</v>
      </c>
      <c r="F198" s="57">
        <v>0.46033347928295137</v>
      </c>
    </row>
    <row r="199" spans="2:6">
      <c r="B199" s="46">
        <v>89</v>
      </c>
      <c r="C199" s="56">
        <v>22.950418903596457</v>
      </c>
      <c r="D199" s="16">
        <v>0.78619138494331886</v>
      </c>
      <c r="E199" s="16">
        <v>29.182099223136902</v>
      </c>
      <c r="F199" s="57">
        <v>0.97224314868743422</v>
      </c>
    </row>
    <row r="200" spans="2:6">
      <c r="B200" s="46">
        <v>90</v>
      </c>
      <c r="C200" s="56">
        <v>28.427613548394199</v>
      </c>
      <c r="D200" s="16">
        <v>0.28387637646763919</v>
      </c>
      <c r="E200" s="16">
        <v>20.090626120567322</v>
      </c>
      <c r="F200" s="57">
        <v>0.58601281957163809</v>
      </c>
    </row>
    <row r="201" spans="2:6">
      <c r="B201" s="46">
        <v>91</v>
      </c>
      <c r="C201" s="56">
        <v>24.114213491727067</v>
      </c>
      <c r="D201" s="16">
        <v>0.18113332235695873</v>
      </c>
      <c r="E201" s="16">
        <v>30.843414187431335</v>
      </c>
      <c r="F201" s="57">
        <v>0.71086294000074868</v>
      </c>
    </row>
    <row r="202" spans="2:6">
      <c r="B202" s="46">
        <v>92</v>
      </c>
      <c r="C202" s="56">
        <v>19.794269975908378</v>
      </c>
      <c r="D202" s="16">
        <v>1.5824526708469129</v>
      </c>
      <c r="E202" s="16">
        <v>19.950106978416443</v>
      </c>
      <c r="F202" s="57">
        <v>0.99364407825479506</v>
      </c>
    </row>
    <row r="203" spans="2:6">
      <c r="B203" s="46">
        <v>93</v>
      </c>
      <c r="C203" s="56">
        <v>128.74557050023731</v>
      </c>
      <c r="D203" s="16">
        <v>-1.1423125210090703</v>
      </c>
      <c r="E203" s="16">
        <v>20.191832423210144</v>
      </c>
      <c r="F203" s="57">
        <v>0.99592034001615048</v>
      </c>
    </row>
    <row r="204" spans="2:6">
      <c r="B204" s="46">
        <v>94</v>
      </c>
      <c r="C204" s="56">
        <v>16.591024895942557</v>
      </c>
      <c r="D204" s="16">
        <v>0.73304102501389945</v>
      </c>
      <c r="E204" s="16">
        <v>30.339952826499939</v>
      </c>
      <c r="F204" s="57">
        <v>0.70438606055703168</v>
      </c>
    </row>
    <row r="205" spans="2:6">
      <c r="B205" s="46">
        <v>95</v>
      </c>
      <c r="C205" s="56">
        <v>32.996607760252544</v>
      </c>
      <c r="D205" s="16">
        <v>-0.20271703410676334</v>
      </c>
      <c r="E205" s="16">
        <v>22.374814867973328</v>
      </c>
      <c r="F205" s="57">
        <v>0.54128247192699908</v>
      </c>
    </row>
    <row r="206" spans="2:6">
      <c r="B206" s="46">
        <v>96</v>
      </c>
      <c r="C206" s="56">
        <v>84.393252045241141</v>
      </c>
      <c r="D206" s="16">
        <v>-0.71950084878691378</v>
      </c>
      <c r="E206" s="16">
        <v>20.20449960231781</v>
      </c>
      <c r="F206" s="57">
        <v>0.87481434514045719</v>
      </c>
    </row>
    <row r="207" spans="2:6">
      <c r="B207" s="46">
        <v>97</v>
      </c>
      <c r="C207" s="56">
        <v>14.689537082720461</v>
      </c>
      <c r="D207" s="16">
        <v>-2.888032050137395E-2</v>
      </c>
      <c r="E207" s="16">
        <v>29.883572459220886</v>
      </c>
      <c r="F207" s="57">
        <v>0.36289990736415384</v>
      </c>
    </row>
    <row r="208" spans="2:6">
      <c r="B208" s="46">
        <v>98</v>
      </c>
      <c r="C208" s="56">
        <v>10.105693333539376</v>
      </c>
      <c r="D208" s="16">
        <v>1.4976081737108009</v>
      </c>
      <c r="E208" s="16">
        <v>19.331833243370056</v>
      </c>
      <c r="F208" s="57">
        <v>0.46358773410468102</v>
      </c>
    </row>
    <row r="209" spans="2:6">
      <c r="B209" s="46">
        <v>99</v>
      </c>
      <c r="C209" s="56">
        <v>18.400502377875988</v>
      </c>
      <c r="D209" s="16">
        <v>0.49904168772850965</v>
      </c>
      <c r="E209" s="16">
        <v>35.55306613445282</v>
      </c>
      <c r="F209" s="57">
        <v>0.7788065163959742</v>
      </c>
    </row>
    <row r="210" spans="2:6">
      <c r="B210" s="46">
        <v>100</v>
      </c>
      <c r="C210" s="56">
        <v>39.57813377875717</v>
      </c>
      <c r="D210" s="16">
        <v>-0.19450321069163434</v>
      </c>
      <c r="E210" s="16">
        <v>19.353789687156677</v>
      </c>
      <c r="F210" s="57">
        <v>0.56478180298681258</v>
      </c>
    </row>
    <row r="211" spans="2:6">
      <c r="B211" s="46">
        <v>101</v>
      </c>
      <c r="C211" s="56">
        <v>39.657134465565619</v>
      </c>
      <c r="D211" s="16">
        <v>-0.82056915332182223</v>
      </c>
      <c r="E211" s="16">
        <v>21.562006831169128</v>
      </c>
      <c r="F211" s="57">
        <v>0.40911941752831937</v>
      </c>
    </row>
    <row r="212" spans="2:6">
      <c r="B212" s="46">
        <v>102</v>
      </c>
      <c r="C212" s="56">
        <v>88.486888530864036</v>
      </c>
      <c r="D212" s="16">
        <v>-1.538392207114994</v>
      </c>
      <c r="E212" s="16">
        <v>28.745954871177673</v>
      </c>
      <c r="F212" s="57">
        <v>0.7412220507614613</v>
      </c>
    </row>
    <row r="213" spans="2:6">
      <c r="B213" s="46">
        <v>103</v>
      </c>
      <c r="C213" s="56">
        <v>21.056917104243599</v>
      </c>
      <c r="D213" s="16">
        <v>-0.34620936525733592</v>
      </c>
      <c r="E213" s="16">
        <v>36.432855486869812</v>
      </c>
      <c r="F213" s="57">
        <v>0.50937252770454888</v>
      </c>
    </row>
    <row r="214" spans="2:6">
      <c r="B214" s="46">
        <v>104</v>
      </c>
      <c r="C214" s="56">
        <v>33.423868365325433</v>
      </c>
      <c r="D214" s="16">
        <v>-0.70226387783368738</v>
      </c>
      <c r="E214" s="16">
        <v>39.827664732933044</v>
      </c>
      <c r="F214" s="57">
        <v>0.69115064984073638</v>
      </c>
    </row>
    <row r="215" spans="2:6">
      <c r="B215" s="46">
        <v>105</v>
      </c>
      <c r="C215" s="56">
        <v>18.865865316401667</v>
      </c>
      <c r="D215" s="16">
        <v>0.41665144538231608</v>
      </c>
      <c r="E215" s="16">
        <v>30.031823039054871</v>
      </c>
      <c r="F215" s="57">
        <v>0.63718301230552199</v>
      </c>
    </row>
    <row r="216" spans="2:6">
      <c r="B216" s="46">
        <v>106</v>
      </c>
      <c r="C216" s="56">
        <v>29.321637351830805</v>
      </c>
      <c r="D216" s="16">
        <v>-0.7602414986891316</v>
      </c>
      <c r="E216" s="16">
        <v>39.762005209922791</v>
      </c>
      <c r="F216" s="57">
        <v>0.58155979607424735</v>
      </c>
    </row>
    <row r="217" spans="2:6">
      <c r="B217" s="46">
        <v>107</v>
      </c>
      <c r="C217" s="56">
        <v>36.725436256173374</v>
      </c>
      <c r="D217" s="16">
        <v>0.77977063385177192</v>
      </c>
      <c r="E217" s="16">
        <v>18.568870425224304</v>
      </c>
      <c r="F217" s="57">
        <v>0.9855847351495981</v>
      </c>
    </row>
    <row r="218" spans="2:6">
      <c r="B218" s="46">
        <v>108</v>
      </c>
      <c r="C218" s="56">
        <v>24.496280671697757</v>
      </c>
      <c r="D218" s="16">
        <v>0.68515043010994203</v>
      </c>
      <c r="E218" s="16">
        <v>21.555812239646912</v>
      </c>
      <c r="F218" s="57">
        <v>0.71485835874910353</v>
      </c>
    </row>
    <row r="219" spans="2:6">
      <c r="B219" s="46">
        <v>109</v>
      </c>
      <c r="C219" s="56">
        <v>11.682748358809123</v>
      </c>
      <c r="D219" s="16">
        <v>1.3010626699813295</v>
      </c>
      <c r="E219" s="16">
        <v>29.597708582878113</v>
      </c>
      <c r="F219" s="57">
        <v>0.71636150849263669</v>
      </c>
    </row>
    <row r="220" spans="2:6">
      <c r="B220" s="46">
        <v>110</v>
      </c>
      <c r="C220" s="56">
        <v>34.414299227653224</v>
      </c>
      <c r="D220" s="16">
        <v>-1.1037580444855628</v>
      </c>
      <c r="E220" s="16">
        <v>39.059671759605408</v>
      </c>
      <c r="F220" s="57">
        <v>0.52887183058991427</v>
      </c>
    </row>
    <row r="221" spans="2:6">
      <c r="B221" s="46">
        <v>111</v>
      </c>
      <c r="C221" s="56">
        <v>16.16142768507488</v>
      </c>
      <c r="D221" s="16">
        <v>1.4986272770965186</v>
      </c>
      <c r="E221" s="16">
        <v>25.015798449516296</v>
      </c>
      <c r="F221" s="57">
        <v>0.96004724302799704</v>
      </c>
    </row>
    <row r="222" spans="2:6">
      <c r="B222" s="46">
        <v>112</v>
      </c>
      <c r="C222" s="56">
        <v>50.879622217585002</v>
      </c>
      <c r="D222" s="16">
        <v>0.11892665733906604</v>
      </c>
      <c r="E222" s="16">
        <v>19.967919707298279</v>
      </c>
      <c r="F222" s="57">
        <v>0.93017577775878901</v>
      </c>
    </row>
    <row r="223" spans="2:6">
      <c r="B223" s="46">
        <v>113</v>
      </c>
      <c r="C223" s="56">
        <v>19.724994957761947</v>
      </c>
      <c r="D223" s="16">
        <v>0.39620696451936138</v>
      </c>
      <c r="E223" s="16">
        <v>22.064350962638855</v>
      </c>
      <c r="F223" s="57">
        <v>0.48259239788653852</v>
      </c>
    </row>
    <row r="224" spans="2:6">
      <c r="B224" s="46">
        <v>114</v>
      </c>
      <c r="C224" s="56">
        <v>56.083995263124969</v>
      </c>
      <c r="D224" s="16">
        <v>-0.50624324339684534</v>
      </c>
      <c r="E224" s="16">
        <v>18.818642020225525</v>
      </c>
      <c r="F224" s="57">
        <v>0.62742898985533713</v>
      </c>
    </row>
    <row r="225" spans="2:6">
      <c r="B225" s="46">
        <v>115</v>
      </c>
      <c r="C225" s="56">
        <v>28.426098504929744</v>
      </c>
      <c r="D225" s="16">
        <v>-0.42442004961363788</v>
      </c>
      <c r="E225" s="16">
        <v>38.328327059745789</v>
      </c>
      <c r="F225" s="57">
        <v>0.68536423063662055</v>
      </c>
    </row>
    <row r="226" spans="2:6">
      <c r="B226" s="46">
        <v>116</v>
      </c>
      <c r="C226" s="56">
        <v>25.821343318736279</v>
      </c>
      <c r="D226" s="16">
        <v>-0.49279864979031113</v>
      </c>
      <c r="E226" s="16">
        <v>29.993674635887146</v>
      </c>
      <c r="F226" s="57">
        <v>0.46470702991666796</v>
      </c>
    </row>
    <row r="227" spans="2:6">
      <c r="B227" s="46">
        <v>117</v>
      </c>
      <c r="C227" s="56">
        <v>21.626080083183485</v>
      </c>
      <c r="D227" s="16">
        <v>-0.14741538987165226</v>
      </c>
      <c r="E227" s="16">
        <v>36.736437678337097</v>
      </c>
      <c r="F227" s="57">
        <v>0.60514654728410244</v>
      </c>
    </row>
    <row r="228" spans="2:6">
      <c r="B228" s="46">
        <v>118</v>
      </c>
      <c r="C228" s="56">
        <v>41.580262550501196</v>
      </c>
      <c r="D228" s="16">
        <v>-0.78819436293653844</v>
      </c>
      <c r="E228" s="16">
        <v>20.718603491783142</v>
      </c>
      <c r="F228" s="57">
        <v>0.42150208441739084</v>
      </c>
    </row>
    <row r="229" spans="2:6">
      <c r="B229" s="46">
        <v>119</v>
      </c>
      <c r="C229" s="56">
        <v>37.512848816620085</v>
      </c>
      <c r="D229" s="16">
        <v>-0.42135818623901922</v>
      </c>
      <c r="E229" s="16">
        <v>24.561143755912781</v>
      </c>
      <c r="F229" s="57">
        <v>0.58080655227234368</v>
      </c>
    </row>
    <row r="230" spans="2:6">
      <c r="B230" s="46">
        <v>120</v>
      </c>
      <c r="C230" s="56">
        <v>26.045264963167298</v>
      </c>
      <c r="D230" s="16">
        <v>-0.10834610658458937</v>
      </c>
      <c r="E230" s="16">
        <v>30.062764525413513</v>
      </c>
      <c r="F230" s="57">
        <v>0.6127230132696152</v>
      </c>
    </row>
    <row r="231" spans="2:6">
      <c r="B231" s="46">
        <v>121</v>
      </c>
      <c r="C231" s="56">
        <v>25.485057838566192</v>
      </c>
      <c r="D231" s="16">
        <v>0.42013250320446616</v>
      </c>
      <c r="E231" s="16">
        <v>20.418656229972839</v>
      </c>
      <c r="F231" s="57">
        <v>0.58662809848220343</v>
      </c>
    </row>
    <row r="232" spans="2:6">
      <c r="B232" s="46">
        <v>122</v>
      </c>
      <c r="C232" s="56">
        <v>41.347206427543981</v>
      </c>
      <c r="D232" s="16">
        <v>7.9180508207708167E-2</v>
      </c>
      <c r="E232" s="16">
        <v>25.939243674278259</v>
      </c>
      <c r="F232" s="57">
        <v>0.95536199982295034</v>
      </c>
    </row>
    <row r="233" spans="2:6">
      <c r="B233" s="46">
        <v>123</v>
      </c>
      <c r="C233" s="56">
        <v>21.213102901740026</v>
      </c>
      <c r="D233" s="16">
        <v>0.5739456268709513</v>
      </c>
      <c r="E233" s="16">
        <v>21.268936038017273</v>
      </c>
      <c r="F233" s="57">
        <v>0.5656450372320414</v>
      </c>
    </row>
    <row r="234" spans="2:6">
      <c r="B234" s="46">
        <v>124</v>
      </c>
      <c r="C234" s="56">
        <v>72.013231103854167</v>
      </c>
      <c r="D234" s="16">
        <v>-0.92791321893649537</v>
      </c>
      <c r="E234" s="16">
        <v>26.10487687587738</v>
      </c>
      <c r="F234" s="57">
        <v>0.83516120086450574</v>
      </c>
    </row>
    <row r="235" spans="2:6">
      <c r="B235" s="46">
        <v>125</v>
      </c>
      <c r="C235" s="56">
        <v>13.165868328453705</v>
      </c>
      <c r="D235" s="16">
        <v>0.95951489172766558</v>
      </c>
      <c r="E235" s="16">
        <v>35.415694117546082</v>
      </c>
      <c r="F235" s="57">
        <v>0.76297456827771659</v>
      </c>
    </row>
    <row r="236" spans="2:6">
      <c r="B236" s="46">
        <v>126</v>
      </c>
      <c r="C236" s="56">
        <v>31.637118049021097</v>
      </c>
      <c r="D236" s="16">
        <v>0.45536151688940563</v>
      </c>
      <c r="E236" s="16">
        <v>21.160250067710876</v>
      </c>
      <c r="F236" s="57">
        <v>0.77327949661889073</v>
      </c>
    </row>
    <row r="237" spans="2:6">
      <c r="B237" s="46">
        <v>127</v>
      </c>
      <c r="C237" s="56">
        <v>13.284271310834246</v>
      </c>
      <c r="D237" s="16">
        <v>1.2401518832842817</v>
      </c>
      <c r="E237" s="16">
        <v>27.506391406059265</v>
      </c>
      <c r="F237" s="57">
        <v>0.72581718981258869</v>
      </c>
    </row>
    <row r="238" spans="2:6">
      <c r="B238" s="46">
        <v>128</v>
      </c>
      <c r="C238" s="56">
        <v>55.408004060929699</v>
      </c>
      <c r="D238" s="16">
        <v>-0.86512075515722087</v>
      </c>
      <c r="E238" s="16">
        <v>29.549699187278748</v>
      </c>
      <c r="F238" s="57">
        <v>0.75962574074821476</v>
      </c>
    </row>
    <row r="239" spans="2:6">
      <c r="B239" s="46">
        <v>129</v>
      </c>
      <c r="C239" s="56">
        <v>55.818329440343319</v>
      </c>
      <c r="D239" s="16">
        <v>-0.94303857485110965</v>
      </c>
      <c r="E239" s="16">
        <v>39.532238841056824</v>
      </c>
      <c r="F239" s="57">
        <v>0.97012344846751686</v>
      </c>
    </row>
    <row r="240" spans="2:6">
      <c r="B240" s="46">
        <v>130</v>
      </c>
      <c r="C240" s="56">
        <v>38.970091977960486</v>
      </c>
      <c r="D240" s="16">
        <v>-0.20584191893465531</v>
      </c>
      <c r="E240" s="16">
        <v>20.561310172080994</v>
      </c>
      <c r="F240" s="57">
        <v>0.58619211035208707</v>
      </c>
    </row>
    <row r="241" spans="2:6">
      <c r="B241" s="46">
        <v>131</v>
      </c>
      <c r="C241" s="56">
        <v>12.197996114627585</v>
      </c>
      <c r="D241" s="16">
        <v>1.288953936728884</v>
      </c>
      <c r="E241" s="16">
        <v>25.828197360038757</v>
      </c>
      <c r="F241" s="57">
        <v>0.64726048931086066</v>
      </c>
    </row>
    <row r="242" spans="2:6">
      <c r="B242" s="46">
        <v>132</v>
      </c>
      <c r="C242" s="56">
        <v>20.087691994475044</v>
      </c>
      <c r="D242" s="16">
        <v>0.50288348552624718</v>
      </c>
      <c r="E242" s="16">
        <v>35.326918959617615</v>
      </c>
      <c r="F242" s="57">
        <v>0.84705415596761702</v>
      </c>
    </row>
    <row r="243" spans="2:6">
      <c r="B243" s="46">
        <v>133</v>
      </c>
      <c r="C243" s="56">
        <v>35.321057853049069</v>
      </c>
      <c r="D243" s="16">
        <v>1.5116317146696107E-2</v>
      </c>
      <c r="E243" s="16">
        <v>18.072977900505066</v>
      </c>
      <c r="F243" s="57">
        <v>0.54401220584847931</v>
      </c>
    </row>
    <row r="244" spans="2:6">
      <c r="B244" s="46">
        <v>134</v>
      </c>
      <c r="C244" s="56">
        <v>56.605874605476927</v>
      </c>
      <c r="D244" s="16">
        <v>-0.78662139346601823</v>
      </c>
      <c r="E244" s="16">
        <v>21.822111487388611</v>
      </c>
      <c r="F244" s="57">
        <v>0.60503735156941418</v>
      </c>
    </row>
    <row r="245" spans="2:6">
      <c r="B245" s="46">
        <v>135</v>
      </c>
      <c r="C245" s="56">
        <v>28.153173974334251</v>
      </c>
      <c r="D245" s="16">
        <v>0.26437289240345285</v>
      </c>
      <c r="E245" s="16">
        <v>26.28904139995575</v>
      </c>
      <c r="F245" s="57">
        <v>0.74924579002373215</v>
      </c>
    </row>
    <row r="246" spans="2:6">
      <c r="B246" s="46">
        <v>136</v>
      </c>
      <c r="C246" s="56">
        <v>28.805089620932804</v>
      </c>
      <c r="D246" s="16">
        <v>-0.44093551905312661</v>
      </c>
      <c r="E246" s="16">
        <v>21.866223692893982</v>
      </c>
      <c r="F246" s="57">
        <v>0.39171724456958773</v>
      </c>
    </row>
    <row r="247" spans="2:6">
      <c r="B247" s="46">
        <v>137</v>
      </c>
      <c r="C247" s="56">
        <v>40.98495010612254</v>
      </c>
      <c r="D247" s="16">
        <v>3.6934899184494198E-2</v>
      </c>
      <c r="E247" s="16">
        <v>27.842598795890808</v>
      </c>
      <c r="F247" s="57">
        <v>0.98724508221747875</v>
      </c>
    </row>
    <row r="248" spans="2:6">
      <c r="B248" s="46">
        <v>138</v>
      </c>
      <c r="C248" s="56">
        <v>29.481411184241413</v>
      </c>
      <c r="D248" s="16">
        <v>-0.37203791309437706</v>
      </c>
      <c r="E248" s="16">
        <v>28.122341513633728</v>
      </c>
      <c r="F248" s="57">
        <v>0.54075270581774715</v>
      </c>
    </row>
    <row r="249" spans="2:6">
      <c r="B249" s="46">
        <v>139</v>
      </c>
      <c r="C249" s="56">
        <v>70.036558878879944</v>
      </c>
      <c r="D249" s="16">
        <v>-0.48075762687827839</v>
      </c>
      <c r="E249" s="16">
        <v>22.443611025810242</v>
      </c>
      <c r="F249" s="57">
        <v>0.95104392124807835</v>
      </c>
    </row>
    <row r="250" spans="2:6">
      <c r="B250" s="46">
        <v>140</v>
      </c>
      <c r="C250" s="56">
        <v>13.971591708162302</v>
      </c>
      <c r="D250" s="16">
        <v>0.89445265989203926</v>
      </c>
      <c r="E250" s="16">
        <v>39.097300887107849</v>
      </c>
      <c r="F250" s="57">
        <v>0.85455257960100173</v>
      </c>
    </row>
    <row r="251" spans="2:6">
      <c r="B251" s="46">
        <v>141</v>
      </c>
      <c r="C251" s="56">
        <v>30.488678200142836</v>
      </c>
      <c r="D251" s="16">
        <v>0.22640011345824379</v>
      </c>
      <c r="E251" s="16">
        <v>21.14578902721405</v>
      </c>
      <c r="F251" s="57">
        <v>0.63575949437139034</v>
      </c>
    </row>
    <row r="252" spans="2:6">
      <c r="B252" s="46">
        <v>142</v>
      </c>
      <c r="C252" s="56">
        <v>76.306555455063247</v>
      </c>
      <c r="D252" s="16">
        <v>-0.84628006221916596</v>
      </c>
      <c r="E252" s="16">
        <v>26.141687750816345</v>
      </c>
      <c r="F252" s="57">
        <v>0.93760903364396098</v>
      </c>
    </row>
    <row r="253" spans="2:6">
      <c r="B253" s="46">
        <v>143</v>
      </c>
      <c r="C253" s="56">
        <v>17.077885377161145</v>
      </c>
      <c r="D253" s="16">
        <v>0.40176417458211355</v>
      </c>
      <c r="E253" s="16">
        <v>35.346593737602234</v>
      </c>
      <c r="F253" s="57">
        <v>0.67192568728077406</v>
      </c>
    </row>
    <row r="254" spans="2:6">
      <c r="B254" s="46">
        <v>144</v>
      </c>
      <c r="C254" s="56">
        <v>31.673280453548976</v>
      </c>
      <c r="D254" s="16">
        <v>-0.71259539542456629</v>
      </c>
      <c r="E254" s="16">
        <v>32.449838042259216</v>
      </c>
      <c r="F254" s="57">
        <v>0.52983090910873409</v>
      </c>
    </row>
    <row r="255" spans="2:6">
      <c r="B255" s="46">
        <v>145</v>
      </c>
      <c r="C255" s="56">
        <v>54.018556411893549</v>
      </c>
      <c r="D255" s="16">
        <v>-0.59328164207482215</v>
      </c>
      <c r="E255" s="16">
        <v>21.787236094474792</v>
      </c>
      <c r="F255" s="57">
        <v>0.65882633410708902</v>
      </c>
    </row>
    <row r="256" spans="2:6">
      <c r="B256" s="46">
        <v>146</v>
      </c>
      <c r="C256" s="56">
        <v>15.822787704766267</v>
      </c>
      <c r="D256" s="16">
        <v>0.33779005692337916</v>
      </c>
      <c r="E256" s="16">
        <v>30.059837698936462</v>
      </c>
      <c r="F256" s="57">
        <v>0.50654377059493061</v>
      </c>
    </row>
    <row r="257" spans="2:6">
      <c r="B257" s="46">
        <v>147</v>
      </c>
      <c r="C257" s="56">
        <v>8.5373508884364515</v>
      </c>
      <c r="D257" s="16">
        <v>2.1830526529461314</v>
      </c>
      <c r="E257" s="16">
        <v>25.552677035331726</v>
      </c>
      <c r="F257" s="57">
        <v>0.83116196741869453</v>
      </c>
    </row>
    <row r="258" spans="2:6">
      <c r="B258" s="46">
        <v>148</v>
      </c>
      <c r="C258" s="56">
        <v>18.433558321512997</v>
      </c>
      <c r="D258" s="16">
        <v>0.89836381972669987</v>
      </c>
      <c r="E258" s="16">
        <v>18.853522658348083</v>
      </c>
      <c r="F258" s="57">
        <v>0.54515645613965991</v>
      </c>
    </row>
    <row r="259" spans="2:6">
      <c r="B259" s="46">
        <v>149</v>
      </c>
      <c r="C259" s="56">
        <v>17.57886859985647</v>
      </c>
      <c r="D259" s="16">
        <v>-0.48777547612844691</v>
      </c>
      <c r="E259" s="16">
        <v>37.071627497673035</v>
      </c>
      <c r="F259" s="57">
        <v>0.39238306822144986</v>
      </c>
    </row>
    <row r="260" spans="2:6">
      <c r="B260" s="46">
        <v>150</v>
      </c>
      <c r="C260" s="56">
        <v>21.739238202299052</v>
      </c>
      <c r="D260" s="16">
        <v>0.20230413943988779</v>
      </c>
      <c r="E260" s="16">
        <v>37.55647885799408</v>
      </c>
      <c r="F260" s="57">
        <v>0.7918278272175312</v>
      </c>
    </row>
    <row r="261" spans="2:6">
      <c r="B261" s="46">
        <v>151</v>
      </c>
      <c r="C261" s="56">
        <v>11.841586706459912</v>
      </c>
      <c r="D261" s="16">
        <v>1.0405524225348648</v>
      </c>
      <c r="E261" s="16">
        <v>25.116548418998718</v>
      </c>
      <c r="F261" s="57">
        <v>0.51469021595871445</v>
      </c>
    </row>
    <row r="262" spans="2:6">
      <c r="B262" s="46">
        <v>152</v>
      </c>
      <c r="C262" s="56">
        <v>19.978564255650511</v>
      </c>
      <c r="D262" s="16">
        <v>1.3063204843345277</v>
      </c>
      <c r="E262" s="16">
        <v>20.738042235374451</v>
      </c>
      <c r="F262" s="57">
        <v>0.86146671874065395</v>
      </c>
    </row>
    <row r="263" spans="2:6">
      <c r="B263" s="46">
        <v>153</v>
      </c>
      <c r="C263" s="56">
        <v>7.9279431938770983</v>
      </c>
      <c r="D263" s="16">
        <v>1.495027910804636</v>
      </c>
      <c r="E263" s="16">
        <v>35.803650736808777</v>
      </c>
      <c r="F263" s="57">
        <v>0.67236723851134772</v>
      </c>
    </row>
    <row r="264" spans="2:6">
      <c r="B264" s="46">
        <v>154</v>
      </c>
      <c r="C264" s="56">
        <v>27.948359584147703</v>
      </c>
      <c r="D264" s="16">
        <v>0.25452517168212679</v>
      </c>
      <c r="E264" s="16">
        <v>29.811298727989197</v>
      </c>
      <c r="F264" s="57">
        <v>0.83773198905863766</v>
      </c>
    </row>
    <row r="265" spans="2:6">
      <c r="B265" s="46">
        <v>155</v>
      </c>
      <c r="C265" s="56">
        <v>25.096364493951349</v>
      </c>
      <c r="D265" s="16">
        <v>0.74212423248108372</v>
      </c>
      <c r="E265" s="16">
        <v>27.59289538860321</v>
      </c>
      <c r="F265" s="57">
        <v>0.97511466219770904</v>
      </c>
    </row>
    <row r="266" spans="2:6">
      <c r="B266" s="46">
        <v>156</v>
      </c>
      <c r="C266" s="56">
        <v>73.907678959818412</v>
      </c>
      <c r="D266" s="16">
        <v>-0.5492878172691309</v>
      </c>
      <c r="E266" s="16">
        <v>22.033084273338318</v>
      </c>
      <c r="F266" s="57">
        <v>0.93969916995859148</v>
      </c>
    </row>
    <row r="267" spans="2:6">
      <c r="B267" s="46">
        <v>157</v>
      </c>
      <c r="C267" s="56">
        <v>19.310705964878153</v>
      </c>
      <c r="D267" s="16">
        <v>-0.23800620551467797</v>
      </c>
      <c r="E267" s="16">
        <v>36.287993311882019</v>
      </c>
      <c r="F267" s="57">
        <v>0.50138296177365782</v>
      </c>
    </row>
    <row r="268" spans="2:6">
      <c r="B268" s="46">
        <v>158</v>
      </c>
      <c r="C268" s="56">
        <v>28.028562853010349</v>
      </c>
      <c r="D268" s="16">
        <v>-0.7671140558681766</v>
      </c>
      <c r="E268" s="16">
        <v>37.503984808921814</v>
      </c>
      <c r="F268" s="57">
        <v>0.52186041666512484</v>
      </c>
    </row>
    <row r="269" spans="2:6">
      <c r="B269" s="46">
        <v>159</v>
      </c>
      <c r="C269" s="56">
        <v>27.022722767996527</v>
      </c>
      <c r="D269" s="16">
        <v>0.40387277739316085</v>
      </c>
      <c r="E269" s="16">
        <v>32.036405444145203</v>
      </c>
      <c r="F269" s="57">
        <v>0.96503941043255326</v>
      </c>
    </row>
    <row r="270" spans="2:6">
      <c r="B270" s="46">
        <v>160</v>
      </c>
      <c r="C270" s="56">
        <v>11.113044570286981</v>
      </c>
      <c r="D270" s="16">
        <v>0.3487186208041218</v>
      </c>
      <c r="E270" s="16">
        <v>34.168336272239685</v>
      </c>
      <c r="F270" s="57">
        <v>0.40745795784034727</v>
      </c>
    </row>
    <row r="271" spans="2:6">
      <c r="B271" s="46">
        <v>161</v>
      </c>
      <c r="C271" s="56">
        <v>34.59700146455237</v>
      </c>
      <c r="D271" s="16">
        <v>-0.48697725543754644</v>
      </c>
      <c r="E271" s="16">
        <v>18.329342722892761</v>
      </c>
      <c r="F271" s="57">
        <v>0.38203442980525493</v>
      </c>
    </row>
    <row r="272" spans="2:6">
      <c r="B272" s="46">
        <v>162</v>
      </c>
      <c r="C272" s="56">
        <v>32.671762672196685</v>
      </c>
      <c r="D272" s="16">
        <v>-0.61507763155963979</v>
      </c>
      <c r="E272" s="16">
        <v>30.814224600791931</v>
      </c>
      <c r="F272" s="57">
        <v>0.55515064558386806</v>
      </c>
    </row>
    <row r="273" spans="2:6">
      <c r="B273" s="46">
        <v>163</v>
      </c>
      <c r="C273" s="56">
        <v>25.442080894100446</v>
      </c>
      <c r="D273" s="16">
        <v>0.71229719423119753</v>
      </c>
      <c r="E273" s="16">
        <v>21.001766085624695</v>
      </c>
      <c r="F273" s="57">
        <v>0.73706863996012206</v>
      </c>
    </row>
    <row r="274" spans="2:6">
      <c r="B274" s="46">
        <v>164</v>
      </c>
      <c r="C274" s="56">
        <v>12.905317314623279</v>
      </c>
      <c r="D274" s="16">
        <v>0.26235962949711505</v>
      </c>
      <c r="E274" s="16">
        <v>30.073485732078552</v>
      </c>
      <c r="F274" s="57">
        <v>0.3923473054327965</v>
      </c>
    </row>
    <row r="275" spans="2:6">
      <c r="B275" s="46">
        <v>165</v>
      </c>
      <c r="C275" s="56">
        <v>20.54102257649512</v>
      </c>
      <c r="D275" s="16">
        <v>0.77540431268034626</v>
      </c>
      <c r="E275" s="16">
        <v>33.232386469841003</v>
      </c>
      <c r="F275" s="57">
        <v>0.98359250940301424</v>
      </c>
    </row>
    <row r="276" spans="2:6">
      <c r="B276" s="46">
        <v>166</v>
      </c>
      <c r="C276" s="56">
        <v>40.567606905244475</v>
      </c>
      <c r="D276" s="16">
        <v>-1.0664151095593626</v>
      </c>
      <c r="E276" s="16">
        <v>29.421705603599548</v>
      </c>
      <c r="F276" s="57">
        <v>0.48187348636174204</v>
      </c>
    </row>
    <row r="277" spans="2:6">
      <c r="B277" s="46">
        <v>167</v>
      </c>
      <c r="C277" s="56">
        <v>57.703277047371138</v>
      </c>
      <c r="D277" s="16">
        <v>-0.86541329423767799</v>
      </c>
      <c r="E277" s="16">
        <v>26.543664813041687</v>
      </c>
      <c r="F277" s="57">
        <v>0.7104732050772905</v>
      </c>
    </row>
    <row r="278" spans="2:6">
      <c r="B278" s="46">
        <v>168</v>
      </c>
      <c r="C278" s="56">
        <v>39.774050560177272</v>
      </c>
      <c r="D278" s="16">
        <v>-0.336837684391874</v>
      </c>
      <c r="E278" s="16">
        <v>32.178220152854919</v>
      </c>
      <c r="F278" s="57">
        <v>0.855304710782814</v>
      </c>
    </row>
    <row r="279" spans="2:6">
      <c r="B279" s="46">
        <v>169</v>
      </c>
      <c r="C279" s="56">
        <v>14.066462234503618</v>
      </c>
      <c r="D279" s="16">
        <v>0.52908342804487907</v>
      </c>
      <c r="E279" s="16">
        <v>27.801812052726746</v>
      </c>
      <c r="F279" s="57">
        <v>0.47532794236381054</v>
      </c>
    </row>
    <row r="280" spans="2:6">
      <c r="B280" s="46">
        <v>170</v>
      </c>
      <c r="C280" s="56">
        <v>25.184062814460177</v>
      </c>
      <c r="D280" s="16">
        <v>-0.19075735569431038</v>
      </c>
      <c r="E280" s="16">
        <v>36.506115317344666</v>
      </c>
      <c r="F280" s="57">
        <v>0.67963312454562186</v>
      </c>
    </row>
    <row r="281" spans="2:6">
      <c r="B281" s="46">
        <v>171</v>
      </c>
      <c r="C281" s="56">
        <v>38.156288741277734</v>
      </c>
      <c r="D281" s="16">
        <v>0.30750110740538517</v>
      </c>
      <c r="E281" s="16">
        <v>20.216789126396179</v>
      </c>
      <c r="F281" s="57">
        <v>0.80452393508093356</v>
      </c>
    </row>
    <row r="282" spans="2:6">
      <c r="B282" s="46">
        <v>172</v>
      </c>
      <c r="C282" s="56">
        <v>35.021642437756121</v>
      </c>
      <c r="D282" s="16">
        <v>-0.28886700060493309</v>
      </c>
      <c r="E282" s="16">
        <v>24.412227034568787</v>
      </c>
      <c r="F282" s="57">
        <v>0.59060094693727494</v>
      </c>
    </row>
    <row r="283" spans="2:6">
      <c r="B283" s="46">
        <v>173</v>
      </c>
      <c r="C283" s="56">
        <v>10.333451052294604</v>
      </c>
      <c r="D283" s="16">
        <v>1.575840206458615</v>
      </c>
      <c r="E283" s="16">
        <v>20.342306971549988</v>
      </c>
      <c r="F283" s="57">
        <v>0.52651164548451901</v>
      </c>
    </row>
    <row r="284" spans="2:6">
      <c r="B284" s="46">
        <v>174</v>
      </c>
      <c r="C284" s="56">
        <v>10.454137848197639</v>
      </c>
      <c r="D284" s="16">
        <v>7.3333338994243533E-2</v>
      </c>
      <c r="E284" s="16">
        <v>38.747141242027283</v>
      </c>
      <c r="F284" s="57">
        <v>0.35936702068238258</v>
      </c>
    </row>
    <row r="285" spans="2:6">
      <c r="B285" s="46">
        <v>175</v>
      </c>
      <c r="C285" s="56">
        <v>29.857937486817253</v>
      </c>
      <c r="D285" s="16">
        <v>-0.40755362319305943</v>
      </c>
      <c r="E285" s="16">
        <v>23.075826525688171</v>
      </c>
      <c r="F285" s="57">
        <v>0.4384916342679262</v>
      </c>
    </row>
    <row r="286" spans="2:6">
      <c r="B286" s="46">
        <v>176</v>
      </c>
      <c r="C286" s="56">
        <v>27.013036523454428</v>
      </c>
      <c r="D286" s="16">
        <v>0.43255862067900785</v>
      </c>
      <c r="E286" s="16">
        <v>18.205193877220154</v>
      </c>
      <c r="F286" s="57">
        <v>0.55917356194305423</v>
      </c>
    </row>
    <row r="287" spans="2:6">
      <c r="B287" s="46">
        <v>177</v>
      </c>
      <c r="C287" s="56">
        <v>42.009914042951635</v>
      </c>
      <c r="D287" s="16">
        <v>-0.33674526217239747</v>
      </c>
      <c r="E287" s="16">
        <v>34.65855872631073</v>
      </c>
      <c r="F287" s="57">
        <v>0.97308111056201463</v>
      </c>
    </row>
    <row r="288" spans="2:6">
      <c r="B288" s="46">
        <v>178</v>
      </c>
      <c r="C288" s="56">
        <v>58.400392069340455</v>
      </c>
      <c r="D288" s="16">
        <v>-0.63661035314786196</v>
      </c>
      <c r="E288" s="16">
        <v>28.3244708776474</v>
      </c>
      <c r="F288" s="57">
        <v>0.8986794103188992</v>
      </c>
    </row>
    <row r="289" spans="2:6">
      <c r="B289" s="46">
        <v>179</v>
      </c>
      <c r="C289" s="56">
        <v>27.47406386273304</v>
      </c>
      <c r="D289" s="16">
        <v>-0.7927724550226779</v>
      </c>
      <c r="E289" s="16">
        <v>39.675464510917664</v>
      </c>
      <c r="F289" s="57">
        <v>0.53164718193514349</v>
      </c>
    </row>
    <row r="290" spans="2:6">
      <c r="B290" s="46">
        <v>180</v>
      </c>
      <c r="C290" s="56">
        <v>52.288448907631008</v>
      </c>
      <c r="D290" s="16">
        <v>-1.2800185046114492</v>
      </c>
      <c r="E290" s="16">
        <v>30.486808180809021</v>
      </c>
      <c r="F290" s="57">
        <v>0.55529337884702679</v>
      </c>
    </row>
    <row r="291" spans="2:6">
      <c r="B291" s="46">
        <v>181</v>
      </c>
      <c r="C291" s="56">
        <v>21.151280006681951</v>
      </c>
      <c r="D291" s="16">
        <v>-0.32803426058378077</v>
      </c>
      <c r="E291" s="16">
        <v>34.055254817008972</v>
      </c>
      <c r="F291" s="57">
        <v>0.48430710439317226</v>
      </c>
    </row>
    <row r="292" spans="2:6">
      <c r="B292" s="46">
        <v>182</v>
      </c>
      <c r="C292" s="56">
        <v>17.825500958531432</v>
      </c>
      <c r="D292" s="16">
        <v>0.44245304144614628</v>
      </c>
      <c r="E292" s="16">
        <v>24.917791724205017</v>
      </c>
      <c r="F292" s="57">
        <v>0.50850770400204659</v>
      </c>
    </row>
    <row r="293" spans="2:6">
      <c r="B293" s="46">
        <v>183</v>
      </c>
      <c r="C293" s="56">
        <v>83.615929649257211</v>
      </c>
      <c r="D293" s="16">
        <v>-1.6097835705390944</v>
      </c>
      <c r="E293" s="16">
        <v>36.070390582084656</v>
      </c>
      <c r="F293" s="57">
        <v>0.83659473237946036</v>
      </c>
    </row>
    <row r="294" spans="2:6">
      <c r="B294" s="46">
        <v>184</v>
      </c>
      <c r="C294" s="56">
        <v>12.533651501511326</v>
      </c>
      <c r="D294" s="16">
        <v>0.3652602457122941</v>
      </c>
      <c r="E294" s="16">
        <v>39.686757445335388</v>
      </c>
      <c r="F294" s="57">
        <v>0.53989789569606783</v>
      </c>
    </row>
    <row r="295" spans="2:6">
      <c r="B295" s="46">
        <v>185</v>
      </c>
      <c r="C295" s="56">
        <v>48.938781355653916</v>
      </c>
      <c r="D295" s="16">
        <v>-1.2045756222309978</v>
      </c>
      <c r="E295" s="16">
        <v>31.337082743644714</v>
      </c>
      <c r="F295" s="57">
        <v>0.56279386877486703</v>
      </c>
    </row>
    <row r="296" spans="2:6">
      <c r="B296" s="46">
        <v>186</v>
      </c>
      <c r="C296" s="56">
        <v>38.895026092304299</v>
      </c>
      <c r="D296" s="16">
        <v>-0.20971925124742316</v>
      </c>
      <c r="E296" s="16">
        <v>31.706791281700134</v>
      </c>
      <c r="F296" s="57">
        <v>0.8997894872786999</v>
      </c>
    </row>
    <row r="297" spans="2:6">
      <c r="B297" s="46">
        <v>187</v>
      </c>
      <c r="C297" s="56">
        <v>18.266339829884512</v>
      </c>
      <c r="D297" s="16">
        <v>0.50160999014057794</v>
      </c>
      <c r="E297" s="16">
        <v>27.815292239189148</v>
      </c>
      <c r="F297" s="57">
        <v>0.6059384148977518</v>
      </c>
    </row>
    <row r="298" spans="2:6">
      <c r="B298" s="46">
        <v>188</v>
      </c>
      <c r="C298" s="56">
        <v>32.128749648710532</v>
      </c>
      <c r="D298" s="16">
        <v>-0.3319570486218254</v>
      </c>
      <c r="E298" s="16">
        <v>29.734729170799255</v>
      </c>
      <c r="F298" s="57">
        <v>0.64059128553705214</v>
      </c>
    </row>
    <row r="299" spans="2:6">
      <c r="B299" s="46">
        <v>189</v>
      </c>
      <c r="C299" s="56">
        <v>31.951580860123148</v>
      </c>
      <c r="D299" s="16">
        <v>0.51599279512459639</v>
      </c>
      <c r="E299" s="16">
        <v>22.808730006217957</v>
      </c>
      <c r="F299" s="57">
        <v>0.87781222050397401</v>
      </c>
    </row>
    <row r="300" spans="2:6">
      <c r="B300" s="46">
        <v>190</v>
      </c>
      <c r="C300" s="56">
        <v>42.025090964830319</v>
      </c>
      <c r="D300" s="16">
        <v>-1.026756822657068</v>
      </c>
      <c r="E300" s="16">
        <v>35.371157050132751</v>
      </c>
      <c r="F300" s="57">
        <v>0.61679552069573407</v>
      </c>
    </row>
    <row r="301" spans="2:6">
      <c r="B301" s="46">
        <v>191</v>
      </c>
      <c r="C301" s="56">
        <v>26.160184266776213</v>
      </c>
      <c r="D301" s="16">
        <v>-0.42333537753647216</v>
      </c>
      <c r="E301" s="16">
        <v>35.96485698223114</v>
      </c>
      <c r="F301" s="57">
        <v>0.59228243378689294</v>
      </c>
    </row>
    <row r="302" spans="2:6">
      <c r="B302" s="46">
        <v>192</v>
      </c>
      <c r="C302" s="56">
        <v>17.449594047982419</v>
      </c>
      <c r="D302" s="16">
        <v>-4.7745910356093858E-2</v>
      </c>
      <c r="E302" s="16">
        <v>34.060410857200623</v>
      </c>
      <c r="F302" s="57">
        <v>0.48497769641685484</v>
      </c>
    </row>
    <row r="303" spans="2:6">
      <c r="B303" s="46">
        <v>193</v>
      </c>
      <c r="C303" s="56">
        <v>71.587553897651333</v>
      </c>
      <c r="D303" s="16">
        <v>-1.7085064170280155</v>
      </c>
      <c r="E303" s="16">
        <v>32.274884104728699</v>
      </c>
      <c r="F303" s="57">
        <v>0.59863295137736794</v>
      </c>
    </row>
    <row r="304" spans="2:6">
      <c r="B304" s="46">
        <v>194</v>
      </c>
      <c r="C304" s="56">
        <v>57.836327942298162</v>
      </c>
      <c r="D304" s="16">
        <v>-1.893421519522368</v>
      </c>
      <c r="E304" s="16">
        <v>28.090576529502869</v>
      </c>
      <c r="F304" s="57">
        <v>0.37046333980002405</v>
      </c>
    </row>
    <row r="305" spans="2:6">
      <c r="B305" s="46">
        <v>195</v>
      </c>
      <c r="C305" s="56">
        <v>36.228194818377197</v>
      </c>
      <c r="D305" s="16">
        <v>-0.75743869608055858</v>
      </c>
      <c r="E305" s="16">
        <v>21.073772311210632</v>
      </c>
      <c r="F305" s="57">
        <v>0.38156426834375856</v>
      </c>
    </row>
    <row r="306" spans="2:6">
      <c r="B306" s="46">
        <v>196</v>
      </c>
      <c r="C306" s="56">
        <v>47.291821765346043</v>
      </c>
      <c r="D306" s="16">
        <v>-0.93796325965712091</v>
      </c>
      <c r="E306" s="16">
        <v>25.59349000453949</v>
      </c>
      <c r="F306" s="57">
        <v>0.53399465138235092</v>
      </c>
    </row>
    <row r="307" spans="2:6">
      <c r="B307" s="46">
        <v>197</v>
      </c>
      <c r="C307" s="56">
        <v>33.297146162884481</v>
      </c>
      <c r="D307" s="16">
        <v>-0.7160918288604281</v>
      </c>
      <c r="E307" s="16">
        <v>23.040232539176941</v>
      </c>
      <c r="F307" s="57">
        <v>0.39452692819192409</v>
      </c>
    </row>
    <row r="308" spans="2:6">
      <c r="B308" s="46">
        <v>198</v>
      </c>
      <c r="C308" s="56">
        <v>24.254986213037327</v>
      </c>
      <c r="D308" s="16">
        <v>-0.70354449814709108</v>
      </c>
      <c r="E308" s="16">
        <v>29.544737219810486</v>
      </c>
      <c r="F308" s="57">
        <v>0.37173045513844488</v>
      </c>
    </row>
    <row r="309" spans="2:6">
      <c r="B309" s="46">
        <v>199</v>
      </c>
      <c r="C309" s="56">
        <v>15.688350627494017</v>
      </c>
      <c r="D309" s="16">
        <v>-0.32546418129024318</v>
      </c>
      <c r="E309" s="16">
        <v>37.196725726127625</v>
      </c>
      <c r="F309" s="57">
        <v>0.39305477286522389</v>
      </c>
    </row>
    <row r="310" spans="2:6">
      <c r="B310" s="46">
        <v>200</v>
      </c>
      <c r="C310" s="56">
        <v>41.545947339667883</v>
      </c>
      <c r="D310" s="16">
        <v>-0.32615462725417077</v>
      </c>
      <c r="E310" s="16">
        <v>26.763654112815857</v>
      </c>
      <c r="F310" s="57">
        <v>0.74857964848041536</v>
      </c>
    </row>
    <row r="311" spans="2:6">
      <c r="B311" s="46">
        <v>201</v>
      </c>
      <c r="C311" s="56">
        <v>16.791579715078715</v>
      </c>
      <c r="D311" s="16">
        <v>3.7813565948124357E-2</v>
      </c>
      <c r="E311" s="16">
        <v>29.909462809562683</v>
      </c>
      <c r="F311" s="57">
        <v>0.4347649927445173</v>
      </c>
    </row>
    <row r="312" spans="2:6">
      <c r="B312" s="46">
        <v>202</v>
      </c>
      <c r="C312" s="56">
        <v>29.947491278568954</v>
      </c>
      <c r="D312" s="16">
        <v>0.92141375594182184</v>
      </c>
      <c r="E312" s="16">
        <v>20.913326621055603</v>
      </c>
      <c r="F312" s="57">
        <v>0.99820105225787159</v>
      </c>
    </row>
    <row r="313" spans="2:6">
      <c r="B313" s="46">
        <v>203</v>
      </c>
      <c r="C313" s="56">
        <v>41.294792567719206</v>
      </c>
      <c r="D313" s="16">
        <v>-1.1158146447752397</v>
      </c>
      <c r="E313" s="16">
        <v>33.888404726982117</v>
      </c>
      <c r="F313" s="57">
        <v>0.54602477664816385</v>
      </c>
    </row>
    <row r="314" spans="2:6">
      <c r="B314" s="46">
        <v>204</v>
      </c>
      <c r="C314" s="56">
        <v>28.824977046699637</v>
      </c>
      <c r="D314" s="16">
        <v>0.17459820298189865</v>
      </c>
      <c r="E314" s="16">
        <v>21.500590682029724</v>
      </c>
      <c r="F314" s="57">
        <v>0.58967016075792311</v>
      </c>
    </row>
    <row r="315" spans="2:6">
      <c r="B315" s="46">
        <v>205</v>
      </c>
      <c r="C315" s="56">
        <v>8.9555800139165509</v>
      </c>
      <c r="D315" s="16">
        <v>0.9235111431937596</v>
      </c>
      <c r="E315" s="16">
        <v>27.187262415885925</v>
      </c>
      <c r="F315" s="57">
        <v>0.38861796183202268</v>
      </c>
    </row>
    <row r="316" spans="2:6">
      <c r="B316" s="46">
        <v>206</v>
      </c>
      <c r="C316" s="56">
        <v>29.282605830417356</v>
      </c>
      <c r="D316" s="16">
        <v>-3.1997182623691285E-2</v>
      </c>
      <c r="E316" s="16">
        <v>32.87603223323822</v>
      </c>
      <c r="F316" s="57">
        <v>0.79414589170517924</v>
      </c>
    </row>
    <row r="317" spans="2:6">
      <c r="B317" s="46">
        <v>207</v>
      </c>
      <c r="C317" s="56">
        <v>69.217929726042144</v>
      </c>
      <c r="D317" s="16">
        <v>-1.0244263208123001</v>
      </c>
      <c r="E317" s="16">
        <v>32.203496813774109</v>
      </c>
      <c r="F317" s="57">
        <v>0.92641178398945334</v>
      </c>
    </row>
    <row r="318" spans="2:6">
      <c r="B318" s="46">
        <v>208</v>
      </c>
      <c r="C318" s="56">
        <v>11.942246575578055</v>
      </c>
      <c r="D318" s="16">
        <v>0.71947724106684974</v>
      </c>
      <c r="E318" s="16">
        <v>21.233987212181091</v>
      </c>
      <c r="F318" s="57">
        <v>0.35153703626174926</v>
      </c>
    </row>
    <row r="319" spans="2:6">
      <c r="B319" s="46">
        <v>209</v>
      </c>
      <c r="C319" s="56">
        <v>38.578709868307165</v>
      </c>
      <c r="D319" s="16">
        <v>-0.7325374772554919</v>
      </c>
      <c r="E319" s="16">
        <v>38.678318858146667</v>
      </c>
      <c r="F319" s="57">
        <v>0.75869002725131507</v>
      </c>
    </row>
    <row r="320" spans="2:6">
      <c r="B320" s="46">
        <v>210</v>
      </c>
      <c r="C320" s="56">
        <v>16.994569778475526</v>
      </c>
      <c r="D320" s="16">
        <v>-0.11787176435536167</v>
      </c>
      <c r="E320" s="16">
        <v>35.612541556358337</v>
      </c>
      <c r="F320" s="57">
        <v>0.47050250902724267</v>
      </c>
    </row>
    <row r="321" spans="2:6">
      <c r="B321" s="46">
        <v>211</v>
      </c>
      <c r="C321" s="56">
        <v>9.9859717867976574</v>
      </c>
      <c r="D321" s="16">
        <v>0.55512294327838174</v>
      </c>
      <c r="E321" s="16">
        <v>36.696689486503601</v>
      </c>
      <c r="F321" s="57">
        <v>0.45348657418596744</v>
      </c>
    </row>
    <row r="322" spans="2:6">
      <c r="B322" s="46">
        <v>212</v>
      </c>
      <c r="C322" s="56">
        <v>8.1634378137355466</v>
      </c>
      <c r="D322" s="16">
        <v>1.7893775806738526</v>
      </c>
      <c r="E322" s="16">
        <v>20.893531203269958</v>
      </c>
      <c r="F322" s="57">
        <v>0.49511779803876876</v>
      </c>
    </row>
    <row r="323" spans="2:6">
      <c r="B323" s="46">
        <v>213</v>
      </c>
      <c r="C323" s="56">
        <v>73.79280773275444</v>
      </c>
      <c r="D323" s="16">
        <v>-0.97123157098542379</v>
      </c>
      <c r="E323" s="16">
        <v>27.68731963634491</v>
      </c>
      <c r="F323" s="57">
        <v>0.88091865579926965</v>
      </c>
    </row>
    <row r="324" spans="2:6">
      <c r="B324" s="46">
        <v>214</v>
      </c>
      <c r="C324" s="56">
        <v>68.989761153591076</v>
      </c>
      <c r="D324" s="16">
        <v>-0.78794104190868008</v>
      </c>
      <c r="E324" s="16">
        <v>26.802542090415955</v>
      </c>
      <c r="F324" s="57">
        <v>0.90487511477093696</v>
      </c>
    </row>
    <row r="325" spans="2:6">
      <c r="B325" s="46">
        <v>215</v>
      </c>
      <c r="C325" s="56">
        <v>24.287978987849097</v>
      </c>
      <c r="D325" s="16">
        <v>0.27909104477449365</v>
      </c>
      <c r="E325" s="16">
        <v>35.422670245170593</v>
      </c>
      <c r="F325" s="57">
        <v>0.87985340153458114</v>
      </c>
    </row>
    <row r="326" spans="2:6">
      <c r="B326" s="46">
        <v>216</v>
      </c>
      <c r="C326" s="56">
        <v>37.369821051817091</v>
      </c>
      <c r="D326" s="16">
        <v>0.5765371940188696</v>
      </c>
      <c r="E326" s="16">
        <v>20.908910155296326</v>
      </c>
      <c r="F326" s="57">
        <v>0.98134994413585663</v>
      </c>
    </row>
    <row r="327" spans="2:6">
      <c r="B327" s="46">
        <v>217</v>
      </c>
      <c r="C327" s="56">
        <v>38.860218819112767</v>
      </c>
      <c r="D327" s="16">
        <v>-4.0850995367985546E-2</v>
      </c>
      <c r="E327" s="16">
        <v>29.018952250480652</v>
      </c>
      <c r="F327" s="57">
        <v>0.92457468927276132</v>
      </c>
    </row>
    <row r="328" spans="2:6">
      <c r="B328" s="46">
        <v>218</v>
      </c>
      <c r="C328" s="56">
        <v>26.105161653741057</v>
      </c>
      <c r="D328" s="16">
        <v>-0.55401479747474891</v>
      </c>
      <c r="E328" s="16">
        <v>31.625721335411072</v>
      </c>
      <c r="F328" s="57">
        <v>0.47486779448313715</v>
      </c>
    </row>
    <row r="329" spans="2:6">
      <c r="B329" s="46">
        <v>219</v>
      </c>
      <c r="C329" s="56">
        <v>63.917435234507202</v>
      </c>
      <c r="D329" s="16">
        <v>-0.58122098900542807</v>
      </c>
      <c r="E329" s="16">
        <v>21.936126589775085</v>
      </c>
      <c r="F329" s="57">
        <v>0.79144969533216958</v>
      </c>
    </row>
    <row r="330" spans="2:6">
      <c r="B330" s="46">
        <v>220</v>
      </c>
      <c r="C330" s="56">
        <v>73.842022186402971</v>
      </c>
      <c r="D330" s="16">
        <v>-1.492133626980608</v>
      </c>
      <c r="E330" s="16">
        <v>27.209811568260193</v>
      </c>
      <c r="F330" s="57">
        <v>0.60450424759988786</v>
      </c>
    </row>
    <row r="331" spans="2:6">
      <c r="B331" s="46">
        <v>221</v>
      </c>
      <c r="C331" s="56">
        <v>24.109006231884596</v>
      </c>
      <c r="D331" s="16">
        <v>-0.50550507297075098</v>
      </c>
      <c r="E331" s="16">
        <v>38.977904200553894</v>
      </c>
      <c r="F331" s="57">
        <v>0.55892894446866515</v>
      </c>
    </row>
    <row r="332" spans="2:6">
      <c r="B332" s="46">
        <v>222</v>
      </c>
      <c r="C332" s="56">
        <v>14.267441933010355</v>
      </c>
      <c r="D332" s="16">
        <v>-0.1770396813346532</v>
      </c>
      <c r="E332" s="16">
        <v>36.761766791343689</v>
      </c>
      <c r="F332" s="57">
        <v>0.39141810871071814</v>
      </c>
    </row>
    <row r="333" spans="2:6">
      <c r="B333" s="46">
        <v>223</v>
      </c>
      <c r="C333" s="56">
        <v>20.545598136873085</v>
      </c>
      <c r="D333" s="16">
        <v>0.46834544464830508</v>
      </c>
      <c r="E333" s="16">
        <v>39.291746020317078</v>
      </c>
      <c r="F333" s="57">
        <v>0.94087965987560751</v>
      </c>
    </row>
    <row r="334" spans="2:6">
      <c r="B334" s="46">
        <v>224</v>
      </c>
      <c r="C334" s="56">
        <v>23.598716429038035</v>
      </c>
      <c r="D334" s="16">
        <v>0.77308564075891029</v>
      </c>
      <c r="E334" s="16">
        <v>29.22592294216156</v>
      </c>
      <c r="F334" s="57">
        <v>0.99218495647773741</v>
      </c>
    </row>
    <row r="335" spans="2:6">
      <c r="B335" s="46">
        <v>225</v>
      </c>
      <c r="C335" s="56">
        <v>20.985075440654573</v>
      </c>
      <c r="D335" s="16">
        <v>0.52925706638260006</v>
      </c>
      <c r="E335" s="16">
        <v>37.368862986564636</v>
      </c>
      <c r="F335" s="57">
        <v>0.95325231318385606</v>
      </c>
    </row>
    <row r="336" spans="2:6">
      <c r="B336" s="46">
        <v>226</v>
      </c>
      <c r="C336" s="56">
        <v>27.889353606436316</v>
      </c>
      <c r="D336" s="16">
        <v>-0.21178203287654787</v>
      </c>
      <c r="E336" s="16">
        <v>34.390365958213806</v>
      </c>
      <c r="F336" s="57">
        <v>0.69879689300055503</v>
      </c>
    </row>
    <row r="337" spans="2:6">
      <c r="B337" s="46">
        <v>227</v>
      </c>
      <c r="C337" s="56">
        <v>73.204545801130564</v>
      </c>
      <c r="D337" s="16">
        <v>-0.81758364692200236</v>
      </c>
      <c r="E337" s="16">
        <v>26.04421603679657</v>
      </c>
      <c r="F337" s="57">
        <v>0.91408077446177005</v>
      </c>
    </row>
    <row r="338" spans="2:6">
      <c r="B338" s="46">
        <v>228</v>
      </c>
      <c r="C338" s="56">
        <v>72.220653553192889</v>
      </c>
      <c r="D338" s="16">
        <v>-1.1428826426580168</v>
      </c>
      <c r="E338" s="16">
        <v>21.886931777000427</v>
      </c>
      <c r="F338" s="57">
        <v>0.60532949381628032</v>
      </c>
    </row>
    <row r="339" spans="2:6">
      <c r="B339" s="46">
        <v>229</v>
      </c>
      <c r="C339" s="56">
        <v>33.366363955154917</v>
      </c>
      <c r="D339" s="16">
        <v>-0.1908793760850592</v>
      </c>
      <c r="E339" s="16">
        <v>31.496516108512878</v>
      </c>
      <c r="F339" s="57">
        <v>0.77681556221520898</v>
      </c>
    </row>
    <row r="340" spans="2:6">
      <c r="B340" s="46">
        <v>230</v>
      </c>
      <c r="C340" s="56">
        <v>50.119529193970379</v>
      </c>
      <c r="D340" s="16">
        <v>5.0609373301623781E-3</v>
      </c>
      <c r="E340" s="16">
        <v>22.191206336021423</v>
      </c>
      <c r="F340" s="57">
        <v>0.94127495789952276</v>
      </c>
    </row>
    <row r="341" spans="2:6">
      <c r="B341" s="46">
        <v>231</v>
      </c>
      <c r="C341" s="56">
        <v>21.330096633440107</v>
      </c>
      <c r="D341" s="16">
        <v>-0.49364294926524566</v>
      </c>
      <c r="E341" s="16">
        <v>36.248224139213562</v>
      </c>
      <c r="F341" s="57">
        <v>0.46365719338753225</v>
      </c>
    </row>
    <row r="342" spans="2:6">
      <c r="B342" s="46">
        <v>232</v>
      </c>
      <c r="C342" s="56">
        <v>28.028407463996817</v>
      </c>
      <c r="D342" s="16">
        <v>0.17769019048004417</v>
      </c>
      <c r="E342" s="16">
        <v>27.622525572776794</v>
      </c>
      <c r="F342" s="57">
        <v>0.73820875766239169</v>
      </c>
    </row>
    <row r="343" spans="2:6">
      <c r="B343" s="46">
        <v>233</v>
      </c>
      <c r="C343" s="56">
        <v>16.295989181410366</v>
      </c>
      <c r="D343" s="16">
        <v>0.88538600489839747</v>
      </c>
      <c r="E343" s="16">
        <v>34.165551066398621</v>
      </c>
      <c r="F343" s="57">
        <v>0.86555623335959908</v>
      </c>
    </row>
    <row r="344" spans="2:6">
      <c r="B344" s="46">
        <v>234</v>
      </c>
      <c r="C344" s="56">
        <v>30.731256113047067</v>
      </c>
      <c r="D344" s="16">
        <v>0.33834235422607062</v>
      </c>
      <c r="E344" s="16">
        <v>25.343975424766541</v>
      </c>
      <c r="F344" s="57">
        <v>0.8297897889544964</v>
      </c>
    </row>
    <row r="345" spans="2:6">
      <c r="B345" s="46">
        <v>235</v>
      </c>
      <c r="C345" s="56">
        <v>188.66567508262276</v>
      </c>
      <c r="D345" s="16">
        <v>-1.8846320820635341</v>
      </c>
      <c r="E345" s="16">
        <v>19.458457827568054</v>
      </c>
      <c r="F345" s="57">
        <v>0.84221314594976904</v>
      </c>
    </row>
    <row r="346" spans="2:6">
      <c r="B346" s="46">
        <v>236</v>
      </c>
      <c r="C346" s="56">
        <v>46.001797827524186</v>
      </c>
      <c r="D346" s="16">
        <v>-0.46934586991350813</v>
      </c>
      <c r="E346" s="16">
        <v>30.362391829490662</v>
      </c>
      <c r="F346" s="57">
        <v>0.85176022106294635</v>
      </c>
    </row>
    <row r="347" spans="2:6">
      <c r="B347" s="46">
        <v>237</v>
      </c>
      <c r="C347" s="56">
        <v>54.353819436101809</v>
      </c>
      <c r="D347" s="16">
        <v>-2.1675707362714618E-2</v>
      </c>
      <c r="E347" s="16">
        <v>19.680655360221863</v>
      </c>
      <c r="F347" s="57">
        <v>0.88874514341390132</v>
      </c>
    </row>
    <row r="348" spans="2:6">
      <c r="B348" s="46">
        <v>238</v>
      </c>
      <c r="C348" s="56">
        <v>39.387742778719144</v>
      </c>
      <c r="D348" s="16">
        <v>-0.1589877361660943</v>
      </c>
      <c r="E348" s="16">
        <v>30.528360724449158</v>
      </c>
      <c r="F348" s="57">
        <v>0.90861224671235086</v>
      </c>
    </row>
    <row r="349" spans="2:6">
      <c r="B349" s="46">
        <v>239</v>
      </c>
      <c r="C349" s="56">
        <v>125.06929734539555</v>
      </c>
      <c r="D349" s="16">
        <v>-1.3044143671574986</v>
      </c>
      <c r="E349" s="16">
        <v>18.729604601860046</v>
      </c>
      <c r="F349" s="57">
        <v>0.80235273644535543</v>
      </c>
    </row>
    <row r="350" spans="2:6">
      <c r="B350" s="46">
        <v>240</v>
      </c>
      <c r="C350" s="56">
        <v>15.091954245386471</v>
      </c>
      <c r="D350" s="16">
        <v>1.2100125941635909</v>
      </c>
      <c r="E350" s="16">
        <v>19.536218047142029</v>
      </c>
      <c r="F350" s="57">
        <v>0.57358803206481934</v>
      </c>
    </row>
    <row r="351" spans="2:6">
      <c r="B351" s="46">
        <v>241</v>
      </c>
      <c r="C351" s="56">
        <v>52.072985022049963</v>
      </c>
      <c r="D351" s="16">
        <v>-1.1271627212240678</v>
      </c>
      <c r="E351" s="16">
        <v>33.846516489982605</v>
      </c>
      <c r="F351" s="57">
        <v>0.68231978417499062</v>
      </c>
    </row>
    <row r="352" spans="2:6">
      <c r="B352" s="46">
        <v>242</v>
      </c>
      <c r="C352" s="56">
        <v>26.230240038058099</v>
      </c>
      <c r="D352" s="16">
        <v>-0.25422982969718588</v>
      </c>
      <c r="E352" s="16">
        <v>29.924049735069275</v>
      </c>
      <c r="F352" s="57">
        <v>0.55534646671996113</v>
      </c>
    </row>
    <row r="353" spans="2:6">
      <c r="B353" s="46">
        <v>243</v>
      </c>
      <c r="C353" s="56">
        <v>23.159271864739985</v>
      </c>
      <c r="D353" s="16">
        <v>-0.33921629415115823</v>
      </c>
      <c r="E353" s="16">
        <v>38.616351962089539</v>
      </c>
      <c r="F353" s="57">
        <v>0.59668014417116644</v>
      </c>
    </row>
    <row r="354" spans="2:6">
      <c r="B354" s="46">
        <v>244</v>
      </c>
      <c r="C354" s="56">
        <v>14.735759052347175</v>
      </c>
      <c r="D354" s="16">
        <v>-0.21649991433608509</v>
      </c>
      <c r="E354" s="16">
        <v>34.073691725730896</v>
      </c>
      <c r="F354" s="57">
        <v>0.36462971371488573</v>
      </c>
    </row>
    <row r="355" spans="2:6">
      <c r="B355" s="46">
        <v>245</v>
      </c>
      <c r="C355" s="56">
        <v>53.423548046647838</v>
      </c>
      <c r="D355" s="16">
        <v>-0.9792366231982691</v>
      </c>
      <c r="E355" s="16">
        <v>39.967821955680847</v>
      </c>
      <c r="F355" s="57">
        <v>0.91555102243974207</v>
      </c>
    </row>
    <row r="356" spans="2:6">
      <c r="B356" s="46">
        <v>246</v>
      </c>
      <c r="C356" s="56">
        <v>17.681156916982054</v>
      </c>
      <c r="D356" s="16">
        <v>1.0374265914351835</v>
      </c>
      <c r="E356" s="16">
        <v>21.210729956626892</v>
      </c>
      <c r="F356" s="57">
        <v>0.64759665952420231</v>
      </c>
    </row>
    <row r="357" spans="2:6">
      <c r="B357" s="46">
        <v>247</v>
      </c>
      <c r="C357" s="56">
        <v>15.876513694833132</v>
      </c>
      <c r="D357" s="16">
        <v>1.05815055719566</v>
      </c>
      <c r="E357" s="16">
        <v>23.173387408256531</v>
      </c>
      <c r="F357" s="57">
        <v>0.644466223424077</v>
      </c>
    </row>
    <row r="358" spans="2:6">
      <c r="B358" s="46">
        <v>248</v>
      </c>
      <c r="C358" s="56">
        <v>44.821549826545294</v>
      </c>
      <c r="D358" s="16">
        <v>-0.43248683135685689</v>
      </c>
      <c r="E358" s="16">
        <v>30.404500365257263</v>
      </c>
      <c r="F358" s="57">
        <v>0.85248946406002046</v>
      </c>
    </row>
    <row r="359" spans="2:6">
      <c r="B359" s="46">
        <v>249</v>
      </c>
      <c r="C359" s="56">
        <v>33.160196883962939</v>
      </c>
      <c r="D359" s="16">
        <v>-0.93003658062020667</v>
      </c>
      <c r="E359" s="16">
        <v>28.849259257316589</v>
      </c>
      <c r="F359" s="57">
        <v>0.42437630000503063</v>
      </c>
    </row>
    <row r="360" spans="2:6">
      <c r="B360" s="46">
        <v>250</v>
      </c>
      <c r="C360" s="56">
        <v>34.603262223865073</v>
      </c>
      <c r="D360" s="16">
        <v>5.500972921433761E-2</v>
      </c>
      <c r="E360" s="16">
        <v>29.568088889122009</v>
      </c>
      <c r="F360" s="57">
        <v>0.89630031067194937</v>
      </c>
    </row>
    <row r="361" spans="2:6">
      <c r="B361" s="46">
        <v>251</v>
      </c>
      <c r="C361" s="56">
        <v>45.008691008831725</v>
      </c>
      <c r="D361" s="16">
        <v>-0.48947992437633181</v>
      </c>
      <c r="E361" s="16">
        <v>31.955398440361023</v>
      </c>
      <c r="F361" s="57">
        <v>0.86498180350096221</v>
      </c>
    </row>
    <row r="362" spans="2:6">
      <c r="B362" s="46">
        <v>252</v>
      </c>
      <c r="C362" s="56">
        <v>12.090977168790607</v>
      </c>
      <c r="D362" s="16">
        <v>1.1652045985449482</v>
      </c>
      <c r="E362" s="16">
        <v>36.45833146572113</v>
      </c>
      <c r="F362" s="57">
        <v>0.83143805614709854</v>
      </c>
    </row>
    <row r="363" spans="2:6">
      <c r="B363" s="46">
        <v>253</v>
      </c>
      <c r="C363" s="56">
        <v>61.115494304400869</v>
      </c>
      <c r="D363" s="16">
        <v>-0.1422949453734807</v>
      </c>
      <c r="E363" s="16">
        <v>18.795515894889832</v>
      </c>
      <c r="F363" s="57">
        <v>0.87806653366773124</v>
      </c>
    </row>
    <row r="364" spans="2:6">
      <c r="B364" s="46">
        <v>254</v>
      </c>
      <c r="C364" s="56">
        <v>57.267831818916335</v>
      </c>
      <c r="D364" s="16">
        <v>-0.89416332372533147</v>
      </c>
      <c r="E364" s="16">
        <v>19.675814032554626</v>
      </c>
      <c r="F364" s="57">
        <v>0.51239488071007733</v>
      </c>
    </row>
    <row r="365" spans="2:6">
      <c r="B365" s="46">
        <v>255</v>
      </c>
      <c r="C365" s="56">
        <v>34.192796289861683</v>
      </c>
      <c r="D365" s="16">
        <v>0.23187435478039792</v>
      </c>
      <c r="E365" s="16">
        <v>20.017072558403015</v>
      </c>
      <c r="F365" s="57">
        <v>0.67749768869869709</v>
      </c>
    </row>
    <row r="366" spans="2:6">
      <c r="B366" s="46">
        <v>256</v>
      </c>
      <c r="C366" s="56">
        <v>26.688069664720189</v>
      </c>
      <c r="D366" s="16">
        <v>0.43014251372726076</v>
      </c>
      <c r="E366" s="16">
        <v>19.664872527122498</v>
      </c>
      <c r="F366" s="57">
        <v>0.59574633802299504</v>
      </c>
    </row>
    <row r="367" spans="2:6">
      <c r="B367" s="46">
        <v>257</v>
      </c>
      <c r="C367" s="56">
        <v>30.397967181901254</v>
      </c>
      <c r="D367" s="16">
        <v>-0.1455886087464546</v>
      </c>
      <c r="E367" s="16">
        <v>33.611279368400574</v>
      </c>
      <c r="F367" s="57">
        <v>0.77922581522471901</v>
      </c>
    </row>
    <row r="368" spans="2:6">
      <c r="B368" s="46">
        <v>258</v>
      </c>
      <c r="C368" s="56">
        <v>28.233559284106509</v>
      </c>
      <c r="D368" s="16">
        <v>0.40595487263150304</v>
      </c>
      <c r="E368" s="16">
        <v>27.713592886924744</v>
      </c>
      <c r="F368" s="57">
        <v>0.873484605185461</v>
      </c>
    </row>
    <row r="369" spans="2:6">
      <c r="B369" s="46">
        <v>259</v>
      </c>
      <c r="C369" s="56">
        <v>8.0622919786614968</v>
      </c>
      <c r="D369" s="16">
        <v>0.45609220556437902</v>
      </c>
      <c r="E369" s="16">
        <v>35.913097262382507</v>
      </c>
      <c r="F369" s="57">
        <v>0.33461805831415653</v>
      </c>
    </row>
    <row r="370" spans="2:6">
      <c r="B370" s="46">
        <v>260</v>
      </c>
      <c r="C370" s="56">
        <v>28.660861565499648</v>
      </c>
      <c r="D370" s="16">
        <v>0.40576192369197384</v>
      </c>
      <c r="E370" s="16">
        <v>18.953811049461365</v>
      </c>
      <c r="F370" s="57">
        <v>0.60635183273458482</v>
      </c>
    </row>
    <row r="371" spans="2:6">
      <c r="B371" s="46">
        <v>261</v>
      </c>
      <c r="C371" s="56">
        <v>37.470234264079309</v>
      </c>
      <c r="D371" s="16">
        <v>-0.53888688909373372</v>
      </c>
      <c r="E371" s="16">
        <v>36.601237177848816</v>
      </c>
      <c r="F371" s="57">
        <v>0.79712501147286896</v>
      </c>
    </row>
    <row r="372" spans="2:6">
      <c r="B372" s="46">
        <v>262</v>
      </c>
      <c r="C372" s="56">
        <v>20.884603590262845</v>
      </c>
      <c r="D372" s="16">
        <v>0.73153234914781329</v>
      </c>
      <c r="E372" s="16">
        <v>29.361112952232361</v>
      </c>
      <c r="F372" s="57">
        <v>0.85717359464497567</v>
      </c>
    </row>
    <row r="373" spans="2:6">
      <c r="B373" s="46">
        <v>263</v>
      </c>
      <c r="C373" s="56">
        <v>127.73466568677368</v>
      </c>
      <c r="D373" s="16">
        <v>-1.4739024084148213</v>
      </c>
      <c r="E373" s="16">
        <v>23.6981600522995</v>
      </c>
      <c r="F373" s="57">
        <v>0.92228046664421559</v>
      </c>
    </row>
    <row r="374" spans="2:6">
      <c r="B374" s="46">
        <v>264</v>
      </c>
      <c r="C374" s="56">
        <v>9.7442739945788368</v>
      </c>
      <c r="D374" s="16">
        <v>1.5341779112556422</v>
      </c>
      <c r="E374" s="16">
        <v>34.754834532737732</v>
      </c>
      <c r="F374" s="57">
        <v>0.82419203832874299</v>
      </c>
    </row>
    <row r="375" spans="2:6">
      <c r="B375" s="46">
        <v>265</v>
      </c>
      <c r="C375" s="56">
        <v>19.445273431397176</v>
      </c>
      <c r="D375" s="16">
        <v>0.51406667783833515</v>
      </c>
      <c r="E375" s="16">
        <v>18.570076823234558</v>
      </c>
      <c r="F375" s="57">
        <v>0.43436826420905589</v>
      </c>
    </row>
    <row r="376" spans="2:6">
      <c r="B376" s="46">
        <v>266</v>
      </c>
      <c r="C376" s="56">
        <v>19.380147982845575</v>
      </c>
      <c r="D376" s="16">
        <v>0.89149387271185754</v>
      </c>
      <c r="E376" s="16">
        <v>27.798061728477478</v>
      </c>
      <c r="F376" s="57">
        <v>0.84106603463549612</v>
      </c>
    </row>
    <row r="377" spans="2:6">
      <c r="B377" s="46">
        <v>267</v>
      </c>
      <c r="C377" s="56">
        <v>16.705830639432861</v>
      </c>
      <c r="D377" s="16">
        <v>0.28807769097323549</v>
      </c>
      <c r="E377" s="16">
        <v>20.926948428153992</v>
      </c>
      <c r="F377" s="57">
        <v>0.35975564298574925</v>
      </c>
    </row>
    <row r="378" spans="2:6">
      <c r="B378" s="46">
        <v>268</v>
      </c>
      <c r="C378" s="56">
        <v>57.224026905448909</v>
      </c>
      <c r="D378" s="16">
        <v>-0.98189293682615164</v>
      </c>
      <c r="E378" s="16">
        <v>28.997630476951599</v>
      </c>
      <c r="F378" s="57">
        <v>0.7102044278523445</v>
      </c>
    </row>
    <row r="379" spans="2:6">
      <c r="B379" s="46">
        <v>269</v>
      </c>
      <c r="C379" s="56">
        <v>24.666386625754242</v>
      </c>
      <c r="D379" s="16">
        <v>0.75269975809143785</v>
      </c>
      <c r="E379" s="16">
        <v>19.8224858045578</v>
      </c>
      <c r="F379" s="57">
        <v>0.69355979023015502</v>
      </c>
    </row>
    <row r="380" spans="2:6">
      <c r="B380" s="46">
        <v>270</v>
      </c>
      <c r="C380" s="56">
        <v>29.966698624916923</v>
      </c>
      <c r="D380" s="16">
        <v>-0.18984743160372092</v>
      </c>
      <c r="E380" s="16">
        <v>31.704126715660095</v>
      </c>
      <c r="F380" s="57">
        <v>0.70276608570389743</v>
      </c>
    </row>
    <row r="381" spans="2:6">
      <c r="B381" s="46">
        <v>271</v>
      </c>
      <c r="C381" s="56">
        <v>18.917263838323574</v>
      </c>
      <c r="D381" s="16">
        <v>0.78819781640823672</v>
      </c>
      <c r="E381" s="16">
        <v>26.654149889945984</v>
      </c>
      <c r="F381" s="57">
        <v>0.73298119163563247</v>
      </c>
    </row>
    <row r="382" spans="2:6">
      <c r="B382" s="46">
        <v>272</v>
      </c>
      <c r="C382" s="56">
        <v>28.966880778675282</v>
      </c>
      <c r="D382" s="16">
        <v>-0.62072921223774835</v>
      </c>
      <c r="E382" s="16">
        <v>35.111886382102966</v>
      </c>
      <c r="F382" s="57">
        <v>0.55865984935226443</v>
      </c>
    </row>
    <row r="383" spans="2:6">
      <c r="B383" s="46">
        <v>273</v>
      </c>
      <c r="C383" s="56">
        <v>39.238574820945345</v>
      </c>
      <c r="D383" s="16">
        <v>0.15757891920911701</v>
      </c>
      <c r="E383" s="16">
        <v>20.163151621818542</v>
      </c>
      <c r="F383" s="57">
        <v>0.74397038133304116</v>
      </c>
    </row>
    <row r="384" spans="2:6">
      <c r="B384" s="46">
        <v>274</v>
      </c>
      <c r="C384" s="56">
        <v>25.039611050781343</v>
      </c>
      <c r="D384" s="16">
        <v>-0.53141464324090337</v>
      </c>
      <c r="E384" s="16">
        <v>33.258995413780212</v>
      </c>
      <c r="F384" s="57">
        <v>0.4865445833970547</v>
      </c>
    </row>
    <row r="385" spans="2:6">
      <c r="B385" s="46">
        <v>275</v>
      </c>
      <c r="C385" s="56">
        <v>38.566676819136333</v>
      </c>
      <c r="D385" s="16">
        <v>0.33583005112728859</v>
      </c>
      <c r="E385" s="16">
        <v>23.434451937675476</v>
      </c>
      <c r="F385" s="57">
        <v>0.96122789189074043</v>
      </c>
    </row>
    <row r="386" spans="2:6">
      <c r="B386" s="46">
        <v>276</v>
      </c>
      <c r="C386" s="56">
        <v>29.846033195123798</v>
      </c>
      <c r="D386" s="16">
        <v>0.34337186748905418</v>
      </c>
      <c r="E386" s="16">
        <v>26.027289748191833</v>
      </c>
      <c r="F386" s="57">
        <v>0.83049582587537762</v>
      </c>
    </row>
    <row r="387" spans="2:6">
      <c r="B387" s="46">
        <v>277</v>
      </c>
      <c r="C387" s="56">
        <v>25.793268505283734</v>
      </c>
      <c r="D387" s="16">
        <v>7.704732110196919E-3</v>
      </c>
      <c r="E387" s="16">
        <v>26.896761775016785</v>
      </c>
      <c r="F387" s="57">
        <v>0.58820420431458953</v>
      </c>
    </row>
    <row r="388" spans="2:6">
      <c r="B388" s="46">
        <v>278</v>
      </c>
      <c r="C388" s="56">
        <v>11.2644052418699</v>
      </c>
      <c r="D388" s="16">
        <v>0.49591492711675822</v>
      </c>
      <c r="E388" s="16">
        <v>30.14235532283783</v>
      </c>
      <c r="F388" s="57">
        <v>0.40333903826184275</v>
      </c>
    </row>
    <row r="389" spans="2:6">
      <c r="B389" s="46">
        <v>279</v>
      </c>
      <c r="C389" s="56">
        <v>35.709388745701965</v>
      </c>
      <c r="D389" s="16">
        <v>0.31293676053782726</v>
      </c>
      <c r="E389" s="16">
        <v>21.322542071342468</v>
      </c>
      <c r="F389" s="57">
        <v>0.7970998980479479</v>
      </c>
    </row>
    <row r="390" spans="2:6">
      <c r="B390" s="46">
        <v>280</v>
      </c>
      <c r="C390" s="56">
        <v>19.462140468123486</v>
      </c>
      <c r="D390" s="16">
        <v>1.0508798653935298</v>
      </c>
      <c r="E390" s="16">
        <v>24.173528075218201</v>
      </c>
      <c r="F390" s="57">
        <v>0.81998315546855927</v>
      </c>
    </row>
    <row r="391" spans="2:6">
      <c r="B391" s="46">
        <v>281</v>
      </c>
      <c r="C391" s="56">
        <v>12.776539005856288</v>
      </c>
      <c r="D391" s="16">
        <v>0.25270926147236916</v>
      </c>
      <c r="E391" s="16">
        <v>30.828003764152527</v>
      </c>
      <c r="F391" s="57">
        <v>0.3955321009716749</v>
      </c>
    </row>
    <row r="392" spans="2:6">
      <c r="B392" s="46">
        <v>282</v>
      </c>
      <c r="C392" s="56">
        <v>53.229063436781509</v>
      </c>
      <c r="D392" s="16">
        <v>-0.46601317848621737</v>
      </c>
      <c r="E392" s="16">
        <v>25.533893942832947</v>
      </c>
      <c r="F392" s="57">
        <v>0.83075363584513662</v>
      </c>
    </row>
    <row r="393" spans="2:6">
      <c r="B393" s="46">
        <v>283</v>
      </c>
      <c r="C393" s="56">
        <v>23.192132410836233</v>
      </c>
      <c r="D393" s="16">
        <v>0.23713699401315069</v>
      </c>
      <c r="E393" s="16">
        <v>35.87310779094696</v>
      </c>
      <c r="F393" s="57">
        <v>0.82653473940413003</v>
      </c>
    </row>
    <row r="394" spans="2:6">
      <c r="B394" s="46">
        <v>284</v>
      </c>
      <c r="C394" s="56">
        <v>3.9854921907579826</v>
      </c>
      <c r="D394" s="16">
        <v>2.4652671879136419</v>
      </c>
      <c r="E394" s="16">
        <v>35.480288863182068</v>
      </c>
      <c r="F394" s="57">
        <v>0.65472601117868423</v>
      </c>
    </row>
    <row r="395" spans="2:6">
      <c r="B395" s="46">
        <v>285</v>
      </c>
      <c r="C395" s="56">
        <v>19.554157398499129</v>
      </c>
      <c r="D395" s="16">
        <v>0.10721424030603263</v>
      </c>
      <c r="E395" s="16">
        <v>28.261565089225769</v>
      </c>
      <c r="F395" s="57">
        <v>0.5018915881011724</v>
      </c>
    </row>
    <row r="396" spans="2:6">
      <c r="B396" s="46">
        <v>286</v>
      </c>
      <c r="C396" s="56">
        <v>53.367370581720699</v>
      </c>
      <c r="D396" s="16">
        <v>-0.37031127242619077</v>
      </c>
      <c r="E396" s="16">
        <v>28.113298773765564</v>
      </c>
      <c r="F396" s="57">
        <v>0.97972583669381141</v>
      </c>
    </row>
    <row r="397" spans="2:6">
      <c r="B397" s="46">
        <v>287</v>
      </c>
      <c r="C397" s="56">
        <v>40.877837920965959</v>
      </c>
      <c r="D397" s="16">
        <v>-0.70567229033518331</v>
      </c>
      <c r="E397" s="16">
        <v>22.140836596488953</v>
      </c>
      <c r="F397" s="57">
        <v>0.46880322025616167</v>
      </c>
    </row>
    <row r="398" spans="2:6">
      <c r="B398" s="46">
        <v>288</v>
      </c>
      <c r="C398" s="56">
        <v>24.230688130429751</v>
      </c>
      <c r="D398" s="16">
        <v>0.16960436070514739</v>
      </c>
      <c r="E398" s="16">
        <v>27.377259612083435</v>
      </c>
      <c r="F398" s="57">
        <v>0.62899524105262761</v>
      </c>
    </row>
    <row r="399" spans="2:6">
      <c r="B399" s="46">
        <v>289</v>
      </c>
      <c r="C399" s="56">
        <v>25.548741530790927</v>
      </c>
      <c r="D399" s="16">
        <v>0.71824742843573719</v>
      </c>
      <c r="E399" s="16">
        <v>21.002133250236511</v>
      </c>
      <c r="F399" s="57">
        <v>0.74322015749995707</v>
      </c>
    </row>
    <row r="400" spans="2:6">
      <c r="B400" s="46">
        <v>290</v>
      </c>
      <c r="C400" s="56">
        <v>59.113569655284543</v>
      </c>
      <c r="D400" s="16">
        <v>-0.74699003074626136</v>
      </c>
      <c r="E400" s="16">
        <v>30.060257315635681</v>
      </c>
      <c r="F400" s="57">
        <v>0.89452647635474203</v>
      </c>
    </row>
    <row r="401" spans="2:6">
      <c r="B401" s="46">
        <v>291</v>
      </c>
      <c r="C401" s="56">
        <v>27.259749004056957</v>
      </c>
      <c r="D401" s="16">
        <v>-3.5958830583123824E-2</v>
      </c>
      <c r="E401" s="16">
        <v>28.680415987968445</v>
      </c>
      <c r="F401" s="57">
        <v>0.643176219900918</v>
      </c>
    </row>
    <row r="402" spans="2:6">
      <c r="B402" s="46">
        <v>292</v>
      </c>
      <c r="C402" s="56">
        <v>10.245625207424785</v>
      </c>
      <c r="D402" s="16">
        <v>0.68236456608495677</v>
      </c>
      <c r="E402" s="16">
        <v>38.794127821922302</v>
      </c>
      <c r="F402" s="57">
        <v>0.5370616681372643</v>
      </c>
    </row>
    <row r="403" spans="2:6">
      <c r="B403" s="46">
        <v>293</v>
      </c>
      <c r="C403" s="56">
        <v>12.310405748971624</v>
      </c>
      <c r="D403" s="16">
        <v>0.19449298525551201</v>
      </c>
      <c r="E403" s="16">
        <v>38.354395747184753</v>
      </c>
      <c r="F403" s="57">
        <v>0.45545527596490382</v>
      </c>
    </row>
    <row r="404" spans="2:6">
      <c r="B404" s="46">
        <v>294</v>
      </c>
      <c r="C404" s="56">
        <v>42.772057570357227</v>
      </c>
      <c r="D404" s="16">
        <v>-0.4163642370779555</v>
      </c>
      <c r="E404" s="16">
        <v>29.054457068443298</v>
      </c>
      <c r="F404" s="57">
        <v>0.7860930653748035</v>
      </c>
    </row>
    <row r="405" spans="2:6">
      <c r="B405" s="46">
        <v>295</v>
      </c>
      <c r="C405" s="56">
        <v>20.245216785719268</v>
      </c>
      <c r="D405" s="16">
        <v>0.24456307012955719</v>
      </c>
      <c r="E405" s="16">
        <v>21.546533465385437</v>
      </c>
      <c r="F405" s="57">
        <v>0.4355911926352739</v>
      </c>
    </row>
    <row r="406" spans="2:6">
      <c r="B406" s="46">
        <v>296</v>
      </c>
      <c r="C406" s="56">
        <v>7.5297161444568834</v>
      </c>
      <c r="D406" s="16">
        <v>1.0362243345795683</v>
      </c>
      <c r="E406" s="16">
        <v>26.160580992698669</v>
      </c>
      <c r="F406" s="57">
        <v>0.33986279047946932</v>
      </c>
    </row>
    <row r="407" spans="2:6">
      <c r="B407" s="46">
        <v>297</v>
      </c>
      <c r="C407" s="56">
        <v>18.10029048704758</v>
      </c>
      <c r="D407" s="16">
        <v>0.19744513051035228</v>
      </c>
      <c r="E407" s="16">
        <v>27.123040080070496</v>
      </c>
      <c r="F407" s="57">
        <v>0.47453448529288766</v>
      </c>
    </row>
    <row r="408" spans="2:6">
      <c r="B408" s="46">
        <v>298</v>
      </c>
      <c r="C408" s="56">
        <v>13.456239581650033</v>
      </c>
      <c r="D408" s="16">
        <v>0.18793007852767959</v>
      </c>
      <c r="E408" s="16">
        <v>28.275585532188416</v>
      </c>
      <c r="F408" s="57">
        <v>0.36536308930087091</v>
      </c>
    </row>
    <row r="409" spans="2:6">
      <c r="B409" s="46">
        <v>299</v>
      </c>
      <c r="C409" s="56">
        <v>3.3406981640925046</v>
      </c>
      <c r="D409" s="16">
        <v>2.0083081264996689</v>
      </c>
      <c r="E409" s="16">
        <v>38.293876528739929</v>
      </c>
      <c r="F409" s="57">
        <v>0.43198566775610447</v>
      </c>
    </row>
    <row r="410" spans="2:6">
      <c r="B410" s="46">
        <v>300</v>
      </c>
      <c r="C410" s="56">
        <v>14.52688483876824</v>
      </c>
      <c r="D410" s="16">
        <v>0.78734069913459082</v>
      </c>
      <c r="E410" s="16">
        <v>39.406306624412537</v>
      </c>
      <c r="F410" s="57">
        <v>0.83166948112611772</v>
      </c>
    </row>
    <row r="411" spans="2:6">
      <c r="B411" s="46">
        <v>301</v>
      </c>
      <c r="C411" s="56">
        <v>25.817777380751089</v>
      </c>
      <c r="D411" s="16">
        <v>-0.35730631703064131</v>
      </c>
      <c r="E411" s="16">
        <v>27.612753748893738</v>
      </c>
      <c r="F411" s="57">
        <v>0.46972860228078367</v>
      </c>
    </row>
    <row r="412" spans="2:6">
      <c r="B412" s="46">
        <v>302</v>
      </c>
      <c r="C412" s="56">
        <v>22.019899773292916</v>
      </c>
      <c r="D412" s="16">
        <v>0.32000661357803517</v>
      </c>
      <c r="E412" s="16">
        <v>36.403330206871033</v>
      </c>
      <c r="F412" s="57">
        <v>0.84327410867981911</v>
      </c>
    </row>
    <row r="413" spans="2:6">
      <c r="B413" s="46">
        <v>303</v>
      </c>
      <c r="C413" s="56">
        <v>23.644542377967177</v>
      </c>
      <c r="D413" s="16">
        <v>8.4587249147955165E-2</v>
      </c>
      <c r="E413" s="16">
        <v>33.977132678031921</v>
      </c>
      <c r="F413" s="57">
        <v>0.71829714956028456</v>
      </c>
    </row>
    <row r="414" spans="2:6">
      <c r="B414" s="46">
        <v>304</v>
      </c>
      <c r="C414" s="56">
        <v>32.865815437379446</v>
      </c>
      <c r="D414" s="16">
        <v>0.55346787826116017</v>
      </c>
      <c r="E414" s="16">
        <v>23.960992217063904</v>
      </c>
      <c r="F414" s="57">
        <v>0.97341918812408446</v>
      </c>
    </row>
    <row r="415" spans="2:6">
      <c r="B415" s="46">
        <v>305</v>
      </c>
      <c r="C415" s="56">
        <v>79.575961885771903</v>
      </c>
      <c r="D415" s="16">
        <v>-0.48288686109739104</v>
      </c>
      <c r="E415" s="16">
        <v>19.62822425365448</v>
      </c>
      <c r="F415" s="57">
        <v>0.94364181872546671</v>
      </c>
    </row>
    <row r="416" spans="2:6">
      <c r="B416" s="46">
        <v>306</v>
      </c>
      <c r="C416" s="56">
        <v>104.07977580084277</v>
      </c>
      <c r="D416" s="16">
        <v>-1.159229990467324</v>
      </c>
      <c r="E416" s="16">
        <v>23.61737859249115</v>
      </c>
      <c r="F416" s="57">
        <v>0.93076355905852315</v>
      </c>
    </row>
    <row r="417" spans="2:6">
      <c r="B417" s="46">
        <v>307</v>
      </c>
      <c r="C417" s="56">
        <v>38.202389848569183</v>
      </c>
      <c r="D417" s="16">
        <v>-0.3644241571599654</v>
      </c>
      <c r="E417" s="16">
        <v>35.150989413261414</v>
      </c>
      <c r="F417" s="57">
        <v>0.88046311734468941</v>
      </c>
    </row>
    <row r="418" spans="2:6">
      <c r="B418" s="46">
        <v>308</v>
      </c>
      <c r="C418" s="56">
        <v>47.265430418901275</v>
      </c>
      <c r="D418" s="16">
        <v>-0.41982110904888126</v>
      </c>
      <c r="E418" s="16">
        <v>18.754325270652771</v>
      </c>
      <c r="F418" s="57">
        <v>0.55938273452024456</v>
      </c>
    </row>
    <row r="419" spans="2:6">
      <c r="B419" s="46">
        <v>309</v>
      </c>
      <c r="C419" s="56">
        <v>13.689727287711351</v>
      </c>
      <c r="D419" s="16">
        <v>0.59508106344057055</v>
      </c>
      <c r="E419" s="16">
        <v>32.474139094352722</v>
      </c>
      <c r="F419" s="57">
        <v>0.56554490142381186</v>
      </c>
    </row>
    <row r="420" spans="2:6">
      <c r="B420" s="46">
        <v>310</v>
      </c>
      <c r="C420" s="56">
        <v>64.746722682086215</v>
      </c>
      <c r="D420" s="16">
        <v>-1.0441245733667146</v>
      </c>
      <c r="E420" s="16">
        <v>31.597418189048767</v>
      </c>
      <c r="F420" s="57">
        <v>0.83876895098385806</v>
      </c>
    </row>
    <row r="421" spans="2:6">
      <c r="B421" s="46">
        <v>311</v>
      </c>
      <c r="C421" s="56">
        <v>27.625113066440079</v>
      </c>
      <c r="D421" s="16">
        <v>-5.257424109852149E-2</v>
      </c>
      <c r="E421" s="16">
        <v>29.870134234428406</v>
      </c>
      <c r="F421" s="57">
        <v>0.67108772540619377</v>
      </c>
    </row>
    <row r="422" spans="2:6">
      <c r="B422" s="46">
        <v>312</v>
      </c>
      <c r="C422" s="56">
        <v>32.626254890638592</v>
      </c>
      <c r="D422" s="16">
        <v>0.40896465908402846</v>
      </c>
      <c r="E422" s="16">
        <v>24.215993285179138</v>
      </c>
      <c r="F422" s="57">
        <v>0.88383101836147304</v>
      </c>
    </row>
    <row r="423" spans="2:6">
      <c r="B423" s="46">
        <v>313</v>
      </c>
      <c r="C423" s="56">
        <v>51.227318803728046</v>
      </c>
      <c r="D423" s="16">
        <v>-0.85252579066656864</v>
      </c>
      <c r="E423" s="16">
        <v>34.955185770988464</v>
      </c>
      <c r="F423" s="57">
        <v>0.83804209217269421</v>
      </c>
    </row>
    <row r="424" spans="2:6">
      <c r="B424" s="46">
        <v>314</v>
      </c>
      <c r="C424" s="56">
        <v>61.418302078834955</v>
      </c>
      <c r="D424" s="16">
        <v>-9.8248062336631053E-2</v>
      </c>
      <c r="E424" s="16">
        <v>19.523136496543884</v>
      </c>
      <c r="F424" s="57">
        <v>0.94489447000269888</v>
      </c>
    </row>
    <row r="425" spans="2:6">
      <c r="B425" s="46">
        <v>315</v>
      </c>
      <c r="C425" s="56">
        <v>12.647774704020058</v>
      </c>
      <c r="D425" s="16">
        <v>0.91500181751366849</v>
      </c>
      <c r="E425" s="16">
        <v>33.689254641532898</v>
      </c>
      <c r="F425" s="57">
        <v>0.67610850304167269</v>
      </c>
    </row>
    <row r="426" spans="2:6">
      <c r="B426" s="46">
        <v>316</v>
      </c>
      <c r="C426" s="56">
        <v>81.350043096612154</v>
      </c>
      <c r="D426" s="16">
        <v>-1.1723365896403735</v>
      </c>
      <c r="E426" s="16">
        <v>24.275683760643005</v>
      </c>
      <c r="F426" s="57">
        <v>0.74103481269464488</v>
      </c>
    </row>
    <row r="427" spans="2:6">
      <c r="B427" s="46">
        <v>317</v>
      </c>
      <c r="C427" s="56">
        <v>32.426999111020386</v>
      </c>
      <c r="D427" s="16">
        <v>0.25751956722496483</v>
      </c>
      <c r="E427" s="16">
        <v>23.376051783561707</v>
      </c>
      <c r="F427" s="57">
        <v>0.76373750776898863</v>
      </c>
    </row>
    <row r="428" spans="2:6">
      <c r="B428" s="46">
        <v>318</v>
      </c>
      <c r="C428" s="56">
        <v>38.215165072807729</v>
      </c>
      <c r="D428" s="16">
        <v>-0.34158196878574959</v>
      </c>
      <c r="E428" s="16">
        <v>18.074221014976501</v>
      </c>
      <c r="F428" s="57">
        <v>0.46007757666192056</v>
      </c>
    </row>
    <row r="429" spans="2:6">
      <c r="B429" s="46">
        <v>319</v>
      </c>
      <c r="C429" s="56">
        <v>54.69916486854131</v>
      </c>
      <c r="D429" s="16">
        <v>-0.1539587225930685</v>
      </c>
      <c r="E429" s="16">
        <v>23.66303813457489</v>
      </c>
      <c r="F429" s="57">
        <v>0.98146295454800125</v>
      </c>
    </row>
    <row r="430" spans="2:6">
      <c r="B430" s="46">
        <v>320</v>
      </c>
      <c r="C430" s="56">
        <v>20.226866797452864</v>
      </c>
      <c r="D430" s="16">
        <v>-0.28541740553319717</v>
      </c>
      <c r="E430" s="16">
        <v>30.363084197044373</v>
      </c>
      <c r="F430" s="57">
        <v>0.42526496556663512</v>
      </c>
    </row>
    <row r="431" spans="2:6">
      <c r="B431" s="46">
        <v>321</v>
      </c>
      <c r="C431" s="56">
        <v>16.123461714112818</v>
      </c>
      <c r="D431" s="16">
        <v>1.5341153510553958</v>
      </c>
      <c r="E431" s="16">
        <v>21.541424632072449</v>
      </c>
      <c r="F431" s="57">
        <v>0.84523534000957012</v>
      </c>
    </row>
    <row r="432" spans="2:6">
      <c r="B432" s="46">
        <v>322</v>
      </c>
      <c r="C432" s="56">
        <v>21.00437275770069</v>
      </c>
      <c r="D432" s="16">
        <v>1.1503664200091959</v>
      </c>
      <c r="E432" s="16">
        <v>19.430359244346619</v>
      </c>
      <c r="F432" s="57">
        <v>0.7619225065083981</v>
      </c>
    </row>
    <row r="433" spans="2:6">
      <c r="B433" s="46">
        <v>323</v>
      </c>
      <c r="C433" s="56">
        <v>28.925136178911352</v>
      </c>
      <c r="D433" s="16">
        <v>-0.34496941481532123</v>
      </c>
      <c r="E433" s="16">
        <v>26.346172213554382</v>
      </c>
      <c r="F433" s="57">
        <v>0.50642185922205452</v>
      </c>
    </row>
    <row r="434" spans="2:6">
      <c r="B434" s="46">
        <v>324</v>
      </c>
      <c r="C434" s="56">
        <v>15.337966388874586</v>
      </c>
      <c r="D434" s="16">
        <v>-0.28482965338483496</v>
      </c>
      <c r="E434" s="16">
        <v>37.40788209438324</v>
      </c>
      <c r="F434" s="57">
        <v>0.39745900002431872</v>
      </c>
    </row>
    <row r="435" spans="2:6">
      <c r="B435" s="46">
        <v>325</v>
      </c>
      <c r="C435" s="56">
        <v>9.2921733778134072</v>
      </c>
      <c r="D435" s="16">
        <v>0.5407057346142663</v>
      </c>
      <c r="E435" s="16">
        <v>36.755991816520691</v>
      </c>
      <c r="F435" s="57">
        <v>0.41847305569131377</v>
      </c>
    </row>
    <row r="436" spans="2:6">
      <c r="B436" s="46">
        <v>326</v>
      </c>
      <c r="C436" s="56">
        <v>33.313138693762866</v>
      </c>
      <c r="D436" s="16">
        <v>0.28577541030502818</v>
      </c>
      <c r="E436" s="16">
        <v>21.271238684654236</v>
      </c>
      <c r="F436" s="57">
        <v>0.72803337008900637</v>
      </c>
    </row>
    <row r="437" spans="2:6">
      <c r="B437" s="46">
        <v>327</v>
      </c>
      <c r="C437" s="56">
        <v>21.217609266102318</v>
      </c>
      <c r="D437" s="16">
        <v>-0.66431889619659135</v>
      </c>
      <c r="E437" s="16">
        <v>29.793344378471375</v>
      </c>
      <c r="F437" s="57">
        <v>0.33692277136070731</v>
      </c>
    </row>
    <row r="438" spans="2:6">
      <c r="B438" s="46">
        <v>328</v>
      </c>
      <c r="C438" s="56">
        <v>31.008936374063389</v>
      </c>
      <c r="D438" s="16">
        <v>-1.140419282963224E-2</v>
      </c>
      <c r="E438" s="16">
        <v>23.839764952659607</v>
      </c>
      <c r="F438" s="57">
        <v>0.61855441411457057</v>
      </c>
    </row>
    <row r="439" spans="2:6">
      <c r="B439" s="46">
        <v>329</v>
      </c>
      <c r="C439" s="56">
        <v>21.187126221956955</v>
      </c>
      <c r="D439" s="16">
        <v>0.54682064821675225</v>
      </c>
      <c r="E439" s="16">
        <v>37.824440836906433</v>
      </c>
      <c r="F439" s="57">
        <v>0.98605489661109447</v>
      </c>
    </row>
    <row r="440" spans="2:6">
      <c r="B440" s="46">
        <v>330</v>
      </c>
      <c r="C440" s="56">
        <v>31.288291004544259</v>
      </c>
      <c r="D440" s="16">
        <v>5.9131811479991837E-2</v>
      </c>
      <c r="E440" s="16">
        <v>26.776546835899353</v>
      </c>
      <c r="F440" s="57">
        <v>0.73601435295062068</v>
      </c>
    </row>
    <row r="441" spans="2:6">
      <c r="B441" s="46">
        <v>331</v>
      </c>
      <c r="C441" s="56">
        <v>18.087775341586934</v>
      </c>
      <c r="D441" s="16">
        <v>-0.1003824249102685</v>
      </c>
      <c r="E441" s="16">
        <v>27.559242129325867</v>
      </c>
      <c r="F441" s="57">
        <v>0.39223652026083472</v>
      </c>
    </row>
    <row r="442" spans="2:6">
      <c r="B442" s="46">
        <v>332</v>
      </c>
      <c r="C442" s="56">
        <v>7.4983238543034556</v>
      </c>
      <c r="D442" s="16">
        <v>1.1380535186484728</v>
      </c>
      <c r="E442" s="16">
        <v>39.588420271873474</v>
      </c>
      <c r="F442" s="57">
        <v>0.54948868088426595</v>
      </c>
    </row>
    <row r="443" spans="2:6">
      <c r="B443" s="46">
        <v>333</v>
      </c>
      <c r="C443" s="56">
        <v>81.540155699487869</v>
      </c>
      <c r="D443" s="16">
        <v>-0.71417318298954002</v>
      </c>
      <c r="E443" s="16">
        <v>21.051459193229675</v>
      </c>
      <c r="F443" s="57">
        <v>0.88391827956578728</v>
      </c>
    </row>
    <row r="444" spans="2:6">
      <c r="B444" s="46">
        <v>334</v>
      </c>
      <c r="C444" s="56">
        <v>115.82831942515639</v>
      </c>
      <c r="D444" s="16">
        <v>-1.7420375854771273</v>
      </c>
      <c r="E444" s="16">
        <v>22.62597119808197</v>
      </c>
      <c r="F444" s="57">
        <v>0.66346961564011575</v>
      </c>
    </row>
    <row r="445" spans="2:6">
      <c r="B445" s="46">
        <v>335</v>
      </c>
      <c r="C445" s="56">
        <v>35.036153641047534</v>
      </c>
      <c r="D445" s="16">
        <v>0.45835551747131598</v>
      </c>
      <c r="E445" s="16">
        <v>18.698552966117859</v>
      </c>
      <c r="F445" s="57">
        <v>0.75830061021931172</v>
      </c>
    </row>
    <row r="446" spans="2:6">
      <c r="B446" s="46">
        <v>336</v>
      </c>
      <c r="C446" s="56">
        <v>12.640465140586128</v>
      </c>
      <c r="D446" s="16">
        <v>0.59740261998268185</v>
      </c>
      <c r="E446" s="16">
        <v>30.083535552024841</v>
      </c>
      <c r="F446" s="57">
        <v>0.48453264838027954</v>
      </c>
    </row>
    <row r="447" spans="2:6">
      <c r="B447" s="46">
        <v>337</v>
      </c>
      <c r="C447" s="56">
        <v>26.161815740278399</v>
      </c>
      <c r="D447" s="16">
        <v>-0.21152143350055003</v>
      </c>
      <c r="E447" s="16">
        <v>32.241734385490417</v>
      </c>
      <c r="F447" s="57">
        <v>0.6146673963522673</v>
      </c>
    </row>
    <row r="448" spans="2:6">
      <c r="B448" s="46">
        <v>338</v>
      </c>
      <c r="C448" s="56">
        <v>22.474344170312111</v>
      </c>
      <c r="D448" s="16">
        <v>0.34874866537665072</v>
      </c>
      <c r="E448" s="16">
        <v>22.999199271202087</v>
      </c>
      <c r="F448" s="57">
        <v>0.55466999370436665</v>
      </c>
    </row>
    <row r="449" spans="2:6">
      <c r="B449" s="46">
        <v>339</v>
      </c>
      <c r="C449" s="56">
        <v>20.717542555658298</v>
      </c>
      <c r="D449" s="16">
        <v>-0.55530729932901512</v>
      </c>
      <c r="E449" s="16">
        <v>29.765964388847351</v>
      </c>
      <c r="F449" s="57">
        <v>0.35438582053301332</v>
      </c>
    </row>
    <row r="450" spans="2:6">
      <c r="B450" s="46">
        <v>340</v>
      </c>
      <c r="C450" s="56">
        <v>22.47368973479211</v>
      </c>
      <c r="D450" s="16">
        <v>0.44784171459049937</v>
      </c>
      <c r="E450" s="16">
        <v>34.254798293113708</v>
      </c>
      <c r="F450" s="57">
        <v>0.88462383964948654</v>
      </c>
    </row>
    <row r="451" spans="2:6">
      <c r="B451" s="46">
        <v>341</v>
      </c>
      <c r="C451" s="56">
        <v>18.32239144581807</v>
      </c>
      <c r="D451" s="16">
        <v>0.6628526243544367</v>
      </c>
      <c r="E451" s="16">
        <v>34.69995391368866</v>
      </c>
      <c r="F451" s="57">
        <v>0.84757311376740929</v>
      </c>
    </row>
    <row r="452" spans="2:6">
      <c r="B452" s="46">
        <v>342</v>
      </c>
      <c r="C452" s="56">
        <v>40.750803631218808</v>
      </c>
      <c r="D452" s="16">
        <v>-0.50399623103671531</v>
      </c>
      <c r="E452" s="16">
        <v>25.575918555259705</v>
      </c>
      <c r="F452" s="57">
        <v>0.62055299769024852</v>
      </c>
    </row>
    <row r="453" spans="2:6">
      <c r="B453" s="46">
        <v>343</v>
      </c>
      <c r="C453" s="56">
        <v>50.745541213174988</v>
      </c>
      <c r="D453" s="16">
        <v>-0.29959450937155624</v>
      </c>
      <c r="E453" s="16">
        <v>26.816163897514343</v>
      </c>
      <c r="F453" s="57">
        <v>0.93309640549881456</v>
      </c>
    </row>
    <row r="454" spans="2:6">
      <c r="B454" s="46">
        <v>344</v>
      </c>
      <c r="C454" s="56">
        <v>10.558368913335412</v>
      </c>
      <c r="D454" s="16">
        <v>0.47467412843883711</v>
      </c>
      <c r="E454" s="16">
        <v>30.531895995140076</v>
      </c>
      <c r="F454" s="57">
        <v>0.3773663527387619</v>
      </c>
    </row>
    <row r="455" spans="2:6">
      <c r="B455" s="46">
        <v>345</v>
      </c>
      <c r="C455" s="56">
        <v>47.126939108439004</v>
      </c>
      <c r="D455" s="16">
        <v>-0.87168651083148663</v>
      </c>
      <c r="E455" s="16">
        <v>19.230805277824402</v>
      </c>
      <c r="F455" s="57">
        <v>0.41857287360808848</v>
      </c>
    </row>
    <row r="456" spans="2:6">
      <c r="B456" s="46">
        <v>346</v>
      </c>
      <c r="C456" s="56">
        <v>19.03805650463833</v>
      </c>
      <c r="D456" s="16">
        <v>8.7656016721263164E-2</v>
      </c>
      <c r="E456" s="16">
        <v>33.535816550254822</v>
      </c>
      <c r="F456" s="57">
        <v>0.57205611314463611</v>
      </c>
    </row>
    <row r="457" spans="2:6">
      <c r="B457" s="46">
        <v>347</v>
      </c>
      <c r="C457" s="56">
        <v>12.534985532444614</v>
      </c>
      <c r="D457" s="16">
        <v>0.6255175051735129</v>
      </c>
      <c r="E457" s="16">
        <v>25.403838992118835</v>
      </c>
      <c r="F457" s="57">
        <v>0.41370309441359043</v>
      </c>
    </row>
    <row r="458" spans="2:6">
      <c r="B458" s="46">
        <v>348</v>
      </c>
      <c r="C458" s="56">
        <v>90.217502761882088</v>
      </c>
      <c r="D458" s="16">
        <v>-2.1649183514740447</v>
      </c>
      <c r="E458" s="16">
        <v>24.844516158103943</v>
      </c>
      <c r="F458" s="57">
        <v>0.42369776069498061</v>
      </c>
    </row>
    <row r="459" spans="2:6">
      <c r="B459" s="46">
        <v>349</v>
      </c>
      <c r="C459" s="56">
        <v>74.085375357765869</v>
      </c>
      <c r="D459" s="16">
        <v>-0.71454470561051942</v>
      </c>
      <c r="E459" s="16">
        <v>26.138975977897644</v>
      </c>
      <c r="F459" s="57">
        <v>0.99693759267117976</v>
      </c>
    </row>
    <row r="460" spans="2:6">
      <c r="B460" s="46">
        <v>350</v>
      </c>
      <c r="C460" s="56">
        <v>39.533826752196099</v>
      </c>
      <c r="D460" s="16">
        <v>-0.23161585014433889</v>
      </c>
      <c r="E460" s="16">
        <v>33.558580756187439</v>
      </c>
      <c r="F460" s="57">
        <v>0.95345020061440466</v>
      </c>
    </row>
    <row r="461" spans="2:6">
      <c r="B461" s="46">
        <v>351</v>
      </c>
      <c r="C461" s="56">
        <v>47.812498626839975</v>
      </c>
      <c r="D461" s="16">
        <v>-0.16886459731217809</v>
      </c>
      <c r="E461" s="16">
        <v>24.583677172660828</v>
      </c>
      <c r="F461" s="57">
        <v>0.8821434915742159</v>
      </c>
    </row>
    <row r="462" spans="2:6">
      <c r="B462" s="46">
        <v>352</v>
      </c>
      <c r="C462" s="56">
        <v>74.174284175144464</v>
      </c>
      <c r="D462" s="16">
        <v>-1.4641323994164823</v>
      </c>
      <c r="E462" s="16">
        <v>28.62234628200531</v>
      </c>
      <c r="F462" s="57">
        <v>0.65122221156501769</v>
      </c>
    </row>
    <row r="463" spans="2:6">
      <c r="B463" s="46">
        <v>353</v>
      </c>
      <c r="C463" s="56">
        <v>11.287951089739506</v>
      </c>
      <c r="D463" s="16">
        <v>0.32092135100383906</v>
      </c>
      <c r="E463" s="16">
        <v>35.229153513908386</v>
      </c>
      <c r="F463" s="57">
        <v>0.41860466275355818</v>
      </c>
    </row>
    <row r="464" spans="2:6">
      <c r="B464" s="46">
        <v>354</v>
      </c>
      <c r="C464" s="56">
        <v>24.583739133739009</v>
      </c>
      <c r="D464" s="16">
        <v>-0.79831273110346834</v>
      </c>
      <c r="E464" s="16">
        <v>39.823898673057556</v>
      </c>
      <c r="F464" s="57">
        <v>0.47567269564642906</v>
      </c>
    </row>
    <row r="465" spans="2:6">
      <c r="B465" s="46">
        <v>355</v>
      </c>
      <c r="C465" s="56">
        <v>24.858153917541355</v>
      </c>
      <c r="D465" s="16">
        <v>-3.6431271722161498E-2</v>
      </c>
      <c r="E465" s="16">
        <v>28.91036593914032</v>
      </c>
      <c r="F465" s="57">
        <v>0.59102167627756597</v>
      </c>
    </row>
    <row r="466" spans="2:6">
      <c r="B466" s="46">
        <v>356</v>
      </c>
      <c r="C466" s="56">
        <v>30.079890217952091</v>
      </c>
      <c r="D466" s="16">
        <v>-0.12837111757434699</v>
      </c>
      <c r="E466" s="16">
        <v>36.795073866844177</v>
      </c>
      <c r="F466" s="57">
        <v>0.85421052839574818</v>
      </c>
    </row>
    <row r="467" spans="2:6">
      <c r="B467" s="46">
        <v>357</v>
      </c>
      <c r="C467" s="56">
        <v>18.669796328877514</v>
      </c>
      <c r="D467" s="16">
        <v>0.45592567011948804</v>
      </c>
      <c r="E467" s="16">
        <v>31.806025385856628</v>
      </c>
      <c r="F467" s="57">
        <v>0.68617835065209865</v>
      </c>
    </row>
    <row r="468" spans="2:6">
      <c r="B468" s="46">
        <v>358</v>
      </c>
      <c r="C468" s="56">
        <v>20.151455713740017</v>
      </c>
      <c r="D468" s="16">
        <v>0.52254915649130518</v>
      </c>
      <c r="E468" s="16">
        <v>28.011457800865173</v>
      </c>
      <c r="F468" s="57">
        <v>0.68299450878758428</v>
      </c>
    </row>
    <row r="469" spans="2:6">
      <c r="B469" s="46">
        <v>359</v>
      </c>
      <c r="C469" s="56">
        <v>16.879882306637175</v>
      </c>
      <c r="D469" s="16">
        <v>0.7371571232958426</v>
      </c>
      <c r="E469" s="16">
        <v>26.438592791557312</v>
      </c>
      <c r="F469" s="57">
        <v>0.62627520282051563</v>
      </c>
    </row>
    <row r="470" spans="2:6">
      <c r="B470" s="46">
        <v>360</v>
      </c>
      <c r="C470" s="56">
        <v>43.702672650711726</v>
      </c>
      <c r="D470" s="16">
        <v>-4.4108304960026407E-2</v>
      </c>
      <c r="E470" s="16">
        <v>27.792386412620544</v>
      </c>
      <c r="F470" s="57">
        <v>0.9936002092340469</v>
      </c>
    </row>
    <row r="471" spans="2:6">
      <c r="B471" s="46">
        <v>361</v>
      </c>
      <c r="C471" s="56">
        <v>41.748947377908088</v>
      </c>
      <c r="D471" s="16">
        <v>-0.66989048259549289</v>
      </c>
      <c r="E471" s="16">
        <v>28.674279093742371</v>
      </c>
      <c r="F471" s="57">
        <v>0.63559609816367624</v>
      </c>
    </row>
    <row r="472" spans="2:6">
      <c r="B472" s="46">
        <v>362</v>
      </c>
      <c r="C472" s="56">
        <v>14.535070756677605</v>
      </c>
      <c r="D472" s="16">
        <v>1.1212365225630214</v>
      </c>
      <c r="E472" s="16">
        <v>23.300945639610291</v>
      </c>
      <c r="F472" s="57">
        <v>0.6196864255847454</v>
      </c>
    </row>
    <row r="473" spans="2:6">
      <c r="B473" s="46">
        <v>363</v>
      </c>
      <c r="C473" s="56">
        <v>22.45531933228856</v>
      </c>
      <c r="D473" s="16">
        <v>0.55169249490981509</v>
      </c>
      <c r="E473" s="16">
        <v>32.723045229911804</v>
      </c>
      <c r="F473" s="57">
        <v>0.90717490049993987</v>
      </c>
    </row>
    <row r="474" spans="2:6">
      <c r="B474" s="46">
        <v>364</v>
      </c>
      <c r="C474" s="56">
        <v>36.26734251748389</v>
      </c>
      <c r="D474" s="16">
        <v>-0.77149928254101108</v>
      </c>
      <c r="E474" s="16">
        <v>29.543971419334412</v>
      </c>
      <c r="F474" s="57">
        <v>0.53032872712678913</v>
      </c>
    </row>
    <row r="475" spans="2:6">
      <c r="B475" s="46">
        <v>365</v>
      </c>
      <c r="C475" s="56">
        <v>29.502712889804918</v>
      </c>
      <c r="D475" s="16">
        <v>0.13049155960578201</v>
      </c>
      <c r="E475" s="16">
        <v>22.138602137565613</v>
      </c>
      <c r="F475" s="57">
        <v>0.60279542208516601</v>
      </c>
    </row>
    <row r="476" spans="2:6">
      <c r="B476" s="46">
        <v>366</v>
      </c>
      <c r="C476" s="56">
        <v>31.731690453424044</v>
      </c>
      <c r="D476" s="16">
        <v>-0.14873591609880482</v>
      </c>
      <c r="E476" s="16">
        <v>34.372049689292908</v>
      </c>
      <c r="F476" s="57">
        <v>0.8300193065847874</v>
      </c>
    </row>
    <row r="477" spans="2:6">
      <c r="B477" s="46">
        <v>367</v>
      </c>
      <c r="C477" s="56">
        <v>48.308017782862855</v>
      </c>
      <c r="D477" s="16">
        <v>-0.24619591256479373</v>
      </c>
      <c r="E477" s="16">
        <v>24.818410754203796</v>
      </c>
      <c r="F477" s="57">
        <v>0.85299157361271383</v>
      </c>
    </row>
    <row r="478" spans="2:6">
      <c r="B478" s="46">
        <v>368</v>
      </c>
      <c r="C478" s="56">
        <v>7.4326650675900332</v>
      </c>
      <c r="D478" s="16">
        <v>1.1118225959028267</v>
      </c>
      <c r="E478" s="16">
        <v>31.479516386985779</v>
      </c>
      <c r="F478" s="57">
        <v>0.42533363012084963</v>
      </c>
    </row>
    <row r="479" spans="2:6">
      <c r="B479" s="46">
        <v>369</v>
      </c>
      <c r="C479" s="56">
        <v>15.034685591628383</v>
      </c>
      <c r="D479" s="16">
        <v>-0.10792991217871568</v>
      </c>
      <c r="E479" s="16">
        <v>36.003682017326355</v>
      </c>
      <c r="F479" s="57">
        <v>0.42371381421344279</v>
      </c>
    </row>
    <row r="480" spans="2:6">
      <c r="B480" s="46">
        <v>370</v>
      </c>
      <c r="C480" s="56">
        <v>84.175710032289174</v>
      </c>
      <c r="D480" s="16">
        <v>-1.6944504375979381</v>
      </c>
      <c r="E480" s="16">
        <v>31.404457449913025</v>
      </c>
      <c r="F480" s="57">
        <v>0.69159728733458514</v>
      </c>
    </row>
    <row r="481" spans="2:6">
      <c r="B481" s="46">
        <v>371</v>
      </c>
      <c r="C481" s="56">
        <v>24.80263719689032</v>
      </c>
      <c r="D481" s="16">
        <v>0.22680919161422214</v>
      </c>
      <c r="E481" s="16">
        <v>29.279376864433289</v>
      </c>
      <c r="F481" s="57">
        <v>0.71632940145571233</v>
      </c>
    </row>
    <row r="482" spans="2:6">
      <c r="B482" s="46">
        <v>372</v>
      </c>
      <c r="C482" s="56">
        <v>26.047825668102391</v>
      </c>
      <c r="D482" s="16">
        <v>-0.40769234333125537</v>
      </c>
      <c r="E482" s="16">
        <v>28.528708815574646</v>
      </c>
      <c r="F482" s="57">
        <v>0.47288574126310351</v>
      </c>
    </row>
    <row r="483" spans="2:6">
      <c r="B483" s="46">
        <v>373</v>
      </c>
      <c r="C483" s="56">
        <v>47.164398801921578</v>
      </c>
      <c r="D483" s="16">
        <v>-0.80160964284674741</v>
      </c>
      <c r="E483" s="16">
        <v>33.574206233024597</v>
      </c>
      <c r="F483" s="57">
        <v>0.76762214134538176</v>
      </c>
    </row>
    <row r="484" spans="2:6">
      <c r="B484" s="46">
        <v>374</v>
      </c>
      <c r="C484" s="56">
        <v>16.217969054217725</v>
      </c>
      <c r="D484" s="16">
        <v>-0.16685537649433885</v>
      </c>
      <c r="E484" s="16">
        <v>34.077856421470642</v>
      </c>
      <c r="F484" s="57">
        <v>0.41535787838101385</v>
      </c>
    </row>
    <row r="485" spans="2:6">
      <c r="B485" s="46">
        <v>375</v>
      </c>
      <c r="C485" s="56">
        <v>23.538038078954486</v>
      </c>
      <c r="D485" s="16">
        <v>0.43602226068967975</v>
      </c>
      <c r="E485" s="16">
        <v>34.160631060600281</v>
      </c>
      <c r="F485" s="57">
        <v>0.91645923832581044</v>
      </c>
    </row>
    <row r="486" spans="2:6">
      <c r="B486" s="46">
        <v>376</v>
      </c>
      <c r="C486" s="56">
        <v>44.764174968237604</v>
      </c>
      <c r="D486" s="16">
        <v>-0.33208013493621813</v>
      </c>
      <c r="E486" s="16">
        <v>21.121236205101013</v>
      </c>
      <c r="F486" s="57">
        <v>0.63392255860042568</v>
      </c>
    </row>
    <row r="487" spans="2:6">
      <c r="B487" s="46">
        <v>377</v>
      </c>
      <c r="C487" s="56">
        <v>20.604202782059946</v>
      </c>
      <c r="D487" s="16">
        <v>-3.0723098748934537E-2</v>
      </c>
      <c r="E487" s="16">
        <v>27.654862284660339</v>
      </c>
      <c r="F487" s="57">
        <v>0.47045784527785778</v>
      </c>
    </row>
    <row r="488" spans="2:6">
      <c r="B488" s="46">
        <v>378</v>
      </c>
      <c r="C488" s="56">
        <v>6.8529560219636503</v>
      </c>
      <c r="D488" s="16">
        <v>1.4808238264748395</v>
      </c>
      <c r="E488" s="16">
        <v>23.571934103965759</v>
      </c>
      <c r="F488" s="57">
        <v>0.37890526527094842</v>
      </c>
    </row>
    <row r="489" spans="2:6">
      <c r="B489" s="46">
        <v>379</v>
      </c>
      <c r="C489" s="56">
        <v>18.715959272210124</v>
      </c>
      <c r="D489" s="16">
        <v>0.43945801710225207</v>
      </c>
      <c r="E489" s="16">
        <v>33.016860842704773</v>
      </c>
      <c r="F489" s="57">
        <v>0.70598521351988319</v>
      </c>
    </row>
    <row r="490" spans="2:6">
      <c r="B490" s="46">
        <v>380</v>
      </c>
      <c r="C490" s="56">
        <v>6.201008698536012</v>
      </c>
      <c r="D490" s="16">
        <v>0.92871296831865036</v>
      </c>
      <c r="E490" s="16">
        <v>37.18678605556488</v>
      </c>
      <c r="F490" s="57">
        <v>0.36938155517969129</v>
      </c>
    </row>
    <row r="491" spans="2:6">
      <c r="B491" s="46">
        <v>381</v>
      </c>
      <c r="C491" s="56">
        <v>23.613744207488011</v>
      </c>
      <c r="D491" s="16">
        <v>-0.44618253819101183</v>
      </c>
      <c r="E491" s="16">
        <v>36.550337672233582</v>
      </c>
      <c r="F491" s="57">
        <v>0.53482514280774596</v>
      </c>
    </row>
    <row r="492" spans="2:6">
      <c r="B492" s="46">
        <v>382</v>
      </c>
      <c r="C492" s="56">
        <v>21.3583735499627</v>
      </c>
      <c r="D492" s="16">
        <v>-0.2607077735022954</v>
      </c>
      <c r="E492" s="16">
        <v>30.566377997398376</v>
      </c>
      <c r="F492" s="57">
        <v>0.45984360855126383</v>
      </c>
    </row>
    <row r="493" spans="2:6">
      <c r="B493" s="46">
        <v>383</v>
      </c>
      <c r="C493" s="56">
        <v>76.802255090471419</v>
      </c>
      <c r="D493" s="16">
        <v>-0.94880293116432268</v>
      </c>
      <c r="E493" s="16">
        <v>24.902753710746765</v>
      </c>
      <c r="F493" s="57">
        <v>0.83751153133480549</v>
      </c>
    </row>
    <row r="494" spans="2:6">
      <c r="B494" s="46">
        <v>384</v>
      </c>
      <c r="C494" s="56">
        <v>68.923857595993027</v>
      </c>
      <c r="D494" s="16">
        <v>-1.0117890001072634</v>
      </c>
      <c r="E494" s="16">
        <v>22.155045866966248</v>
      </c>
      <c r="F494" s="57">
        <v>0.64020027904777532</v>
      </c>
    </row>
    <row r="495" spans="2:6">
      <c r="B495" s="46">
        <v>385</v>
      </c>
      <c r="C495" s="56">
        <v>91.06301326717103</v>
      </c>
      <c r="D495" s="16">
        <v>-0.80308052941222785</v>
      </c>
      <c r="E495" s="16">
        <v>18.065319895744324</v>
      </c>
      <c r="F495" s="57">
        <v>0.79666152573192117</v>
      </c>
    </row>
    <row r="496" spans="2:6">
      <c r="B496" s="46">
        <v>386</v>
      </c>
      <c r="C496" s="56">
        <v>94.529024216474738</v>
      </c>
      <c r="D496" s="16">
        <v>-1.5235612388337305</v>
      </c>
      <c r="E496" s="16">
        <v>25.240875601768494</v>
      </c>
      <c r="F496" s="57">
        <v>0.70244374376883512</v>
      </c>
    </row>
    <row r="497" spans="2:6">
      <c r="B497" s="46">
        <v>387</v>
      </c>
      <c r="C497" s="56">
        <v>16.09172550549787</v>
      </c>
      <c r="D497" s="16">
        <v>0.86462876680353695</v>
      </c>
      <c r="E497" s="16">
        <v>36.372997164726257</v>
      </c>
      <c r="F497" s="57">
        <v>0.89697567106745246</v>
      </c>
    </row>
    <row r="498" spans="2:6">
      <c r="B498" s="46">
        <v>388</v>
      </c>
      <c r="C498" s="56">
        <v>7.9710299772884516</v>
      </c>
      <c r="D498" s="16">
        <v>1.2123089245256087</v>
      </c>
      <c r="E498" s="16">
        <v>36.955703139305115</v>
      </c>
      <c r="F498" s="57">
        <v>0.57398285325155263</v>
      </c>
    </row>
    <row r="499" spans="2:6">
      <c r="B499" s="46">
        <v>389</v>
      </c>
      <c r="C499" s="56">
        <v>19.088185821864922</v>
      </c>
      <c r="D499" s="16">
        <v>0.6477522602077419</v>
      </c>
      <c r="E499" s="16">
        <v>23.504496455192566</v>
      </c>
      <c r="F499" s="57">
        <v>0.59190446084725856</v>
      </c>
    </row>
    <row r="500" spans="2:6">
      <c r="B500" s="46">
        <v>390</v>
      </c>
      <c r="C500" s="56">
        <v>37.420853268075994</v>
      </c>
      <c r="D500" s="16">
        <v>-0.40441765901525306</v>
      </c>
      <c r="E500" s="16">
        <v>27.275114417076111</v>
      </c>
      <c r="F500" s="57">
        <v>0.65097648147053722</v>
      </c>
    </row>
    <row r="501" spans="2:6">
      <c r="B501" s="46">
        <v>391</v>
      </c>
      <c r="C501" s="56">
        <v>17.004469017178067</v>
      </c>
      <c r="D501" s="16">
        <v>0.40912867800130015</v>
      </c>
      <c r="E501" s="16">
        <v>33.48227870464325</v>
      </c>
      <c r="F501" s="57">
        <v>0.63698178701469899</v>
      </c>
    </row>
    <row r="502" spans="2:6">
      <c r="B502" s="46">
        <v>392</v>
      </c>
      <c r="C502" s="56">
        <v>38.471757366977599</v>
      </c>
      <c r="D502" s="16">
        <v>-0.62987455901071854</v>
      </c>
      <c r="E502" s="16">
        <v>38.018445372581482</v>
      </c>
      <c r="F502" s="57">
        <v>0.79833347583789827</v>
      </c>
    </row>
    <row r="503" spans="2:6">
      <c r="B503" s="46">
        <v>393</v>
      </c>
      <c r="C503" s="56">
        <v>28.72357459196828</v>
      </c>
      <c r="D503" s="16">
        <v>0.5288170695225165</v>
      </c>
      <c r="E503" s="16">
        <v>21.672554850578308</v>
      </c>
      <c r="F503" s="57">
        <v>0.75649148995063309</v>
      </c>
    </row>
    <row r="504" spans="2:6">
      <c r="B504" s="46">
        <v>394</v>
      </c>
      <c r="C504" s="56">
        <v>18.957136010651482</v>
      </c>
      <c r="D504" s="16">
        <v>0.10083950303123197</v>
      </c>
      <c r="E504" s="16">
        <v>39.848781943321228</v>
      </c>
      <c r="F504" s="57">
        <v>0.68304600720324515</v>
      </c>
    </row>
    <row r="505" spans="2:6">
      <c r="B505" s="46">
        <v>395</v>
      </c>
      <c r="C505" s="56">
        <v>19.818831788770684</v>
      </c>
      <c r="D505" s="16">
        <v>0.27737350940804684</v>
      </c>
      <c r="E505" s="16">
        <v>31.785285830497742</v>
      </c>
      <c r="F505" s="57">
        <v>0.6434674084734201</v>
      </c>
    </row>
    <row r="506" spans="2:6">
      <c r="B506" s="46">
        <v>396</v>
      </c>
      <c r="C506" s="56">
        <v>60.522603398831741</v>
      </c>
      <c r="D506" s="16">
        <v>-1.0474985881579244</v>
      </c>
      <c r="E506" s="16">
        <v>31.272960066795349</v>
      </c>
      <c r="F506" s="57">
        <v>0.77418961985368728</v>
      </c>
    </row>
    <row r="507" spans="2:6">
      <c r="B507" s="46">
        <v>397</v>
      </c>
      <c r="C507" s="56">
        <v>49.46913246622848</v>
      </c>
      <c r="D507" s="16">
        <v>-0.42602523336772985</v>
      </c>
      <c r="E507" s="16">
        <v>30.87418258190155</v>
      </c>
      <c r="F507" s="57">
        <v>0.95969342983891959</v>
      </c>
    </row>
    <row r="508" spans="2:6">
      <c r="B508" s="46">
        <v>398</v>
      </c>
      <c r="C508" s="56">
        <v>48.396058722750787</v>
      </c>
      <c r="D508" s="16">
        <v>-0.7409050748257664</v>
      </c>
      <c r="E508" s="16">
        <v>27.641565680503845</v>
      </c>
      <c r="F508" s="57">
        <v>0.676256481513834</v>
      </c>
    </row>
    <row r="509" spans="2:6">
      <c r="B509" s="46">
        <v>399</v>
      </c>
      <c r="C509" s="56">
        <v>7.0669305246281455</v>
      </c>
      <c r="D509" s="16">
        <v>0.89582029179147704</v>
      </c>
      <c r="E509" s="16">
        <v>30.336706042289734</v>
      </c>
      <c r="F509" s="57">
        <v>0.33570333974049094</v>
      </c>
    </row>
    <row r="510" spans="2:6">
      <c r="B510" s="46">
        <v>400</v>
      </c>
      <c r="C510" s="56">
        <v>51.8067805441068</v>
      </c>
      <c r="D510" s="16">
        <v>-0.6301429469978298</v>
      </c>
      <c r="E510" s="16">
        <v>28.148934721946716</v>
      </c>
      <c r="F510" s="57">
        <v>0.79582213334579466</v>
      </c>
    </row>
    <row r="511" spans="2:6">
      <c r="B511" s="46">
        <v>401</v>
      </c>
      <c r="C511" s="56">
        <v>21.64278360028144</v>
      </c>
      <c r="D511" s="16">
        <v>-0.60787345370932688</v>
      </c>
      <c r="E511" s="16">
        <v>30.914067149162292</v>
      </c>
      <c r="F511" s="57">
        <v>0.37078107230899332</v>
      </c>
    </row>
    <row r="512" spans="2:6">
      <c r="B512" s="46">
        <v>402</v>
      </c>
      <c r="C512" s="56">
        <v>20.925698649460859</v>
      </c>
      <c r="D512" s="16">
        <v>0.51287914063534279</v>
      </c>
      <c r="E512" s="16">
        <v>26.833153128623962</v>
      </c>
      <c r="F512" s="57">
        <v>0.67487873994917869</v>
      </c>
    </row>
    <row r="513" spans="2:6">
      <c r="B513" s="46">
        <v>403</v>
      </c>
      <c r="C513" s="56">
        <v>16.595002607934298</v>
      </c>
      <c r="D513" s="16">
        <v>0.42624033772425041</v>
      </c>
      <c r="E513" s="16">
        <v>33.691226840019226</v>
      </c>
      <c r="F513" s="57">
        <v>0.63296046011278628</v>
      </c>
    </row>
    <row r="514" spans="2:6">
      <c r="B514" s="46">
        <v>404</v>
      </c>
      <c r="C514" s="56">
        <v>27.430298316315898</v>
      </c>
      <c r="D514" s="16">
        <v>0.27061647425306878</v>
      </c>
      <c r="E514" s="16">
        <v>23.576056838035583</v>
      </c>
      <c r="F514" s="57">
        <v>0.65750183936109541</v>
      </c>
    </row>
    <row r="515" spans="2:6">
      <c r="B515" s="46">
        <v>405</v>
      </c>
      <c r="C515" s="56">
        <v>42.373910902623876</v>
      </c>
      <c r="D515" s="16">
        <v>-6.7622887563659043E-2</v>
      </c>
      <c r="E515" s="16">
        <v>29.096896052360535</v>
      </c>
      <c r="F515" s="57">
        <v>0.9923586841577291</v>
      </c>
    </row>
    <row r="516" spans="2:6">
      <c r="B516" s="46">
        <v>406</v>
      </c>
      <c r="C516" s="56">
        <v>40.734798973677655</v>
      </c>
      <c r="D516" s="16">
        <v>-0.44002020179538592</v>
      </c>
      <c r="E516" s="16">
        <v>35.10323178768158</v>
      </c>
      <c r="F516" s="57">
        <v>0.88985029305615426</v>
      </c>
    </row>
    <row r="517" spans="2:6">
      <c r="B517" s="46">
        <v>407</v>
      </c>
      <c r="C517" s="56">
        <v>14.129484707969315</v>
      </c>
      <c r="D517" s="16">
        <v>0.80451876695885516</v>
      </c>
      <c r="E517" s="16">
        <v>29.903535723686218</v>
      </c>
      <c r="F517" s="57">
        <v>0.6211762238871813</v>
      </c>
    </row>
    <row r="518" spans="2:6">
      <c r="B518" s="46">
        <v>408</v>
      </c>
      <c r="C518" s="56">
        <v>13.323472068920765</v>
      </c>
      <c r="D518" s="16">
        <v>1.1390983362435336</v>
      </c>
      <c r="E518" s="16">
        <v>39.984013915061951</v>
      </c>
      <c r="F518" s="57">
        <v>0.98683293594646448</v>
      </c>
    </row>
    <row r="519" spans="2:6">
      <c r="B519" s="46">
        <v>409</v>
      </c>
      <c r="C519" s="56">
        <v>54.012429438105343</v>
      </c>
      <c r="D519" s="16">
        <v>-0.81208109786490668</v>
      </c>
      <c r="E519" s="16">
        <v>38.227356791496277</v>
      </c>
      <c r="F519" s="57">
        <v>0.99369700718200205</v>
      </c>
    </row>
    <row r="520" spans="2:6">
      <c r="B520" s="46">
        <v>410</v>
      </c>
      <c r="C520" s="56">
        <v>3.6962415858423001</v>
      </c>
      <c r="D520" s="16">
        <v>1.807671985794953</v>
      </c>
      <c r="E520" s="16">
        <v>33.631489157676697</v>
      </c>
      <c r="F520" s="57">
        <v>0.36544192638163564</v>
      </c>
    </row>
    <row r="521" spans="2:6">
      <c r="B521" s="46">
        <v>411</v>
      </c>
      <c r="C521" s="56">
        <v>22.917535115010967</v>
      </c>
      <c r="D521" s="16">
        <v>0.4107375423063897</v>
      </c>
      <c r="E521" s="16">
        <v>34.52832019329071</v>
      </c>
      <c r="F521" s="57">
        <v>0.88628816036055091</v>
      </c>
    </row>
    <row r="522" spans="2:6">
      <c r="B522" s="46">
        <v>412</v>
      </c>
      <c r="C522" s="56">
        <v>6.1907561721401914</v>
      </c>
      <c r="D522" s="16">
        <v>1.4993948887985762</v>
      </c>
      <c r="E522" s="16">
        <v>39.302493453025818</v>
      </c>
      <c r="F522" s="57">
        <v>0.57808619614877699</v>
      </c>
    </row>
    <row r="523" spans="2:6">
      <c r="B523" s="46">
        <v>413</v>
      </c>
      <c r="C523" s="56">
        <v>10.857115141467242</v>
      </c>
      <c r="D523" s="16">
        <v>1.2554314243433535</v>
      </c>
      <c r="E523" s="16">
        <v>32.610136866569519</v>
      </c>
      <c r="F523" s="57">
        <v>0.71073355817868711</v>
      </c>
    </row>
    <row r="524" spans="2:6">
      <c r="B524" s="46">
        <v>414</v>
      </c>
      <c r="C524" s="56">
        <v>34.005685701996256</v>
      </c>
      <c r="D524" s="16">
        <v>0.13536055788143908</v>
      </c>
      <c r="E524" s="16">
        <v>31.097612738609314</v>
      </c>
      <c r="F524" s="57">
        <v>0.97925790047249794</v>
      </c>
    </row>
    <row r="525" spans="2:6">
      <c r="B525" s="46">
        <v>415</v>
      </c>
      <c r="C525" s="56">
        <v>46.872601530103253</v>
      </c>
      <c r="D525" s="16">
        <v>-0.20016027448736168</v>
      </c>
      <c r="E525" s="16">
        <v>24.620267748832703</v>
      </c>
      <c r="F525" s="57">
        <v>0.84756707382977003</v>
      </c>
    </row>
    <row r="526" spans="2:6">
      <c r="B526" s="46">
        <v>416</v>
      </c>
      <c r="C526" s="56">
        <v>13.444545622430219</v>
      </c>
      <c r="D526" s="16">
        <v>6.9824732792004837E-2</v>
      </c>
      <c r="E526" s="16">
        <v>32.961182951927185</v>
      </c>
      <c r="F526" s="57">
        <v>0.39219916801490784</v>
      </c>
    </row>
    <row r="527" spans="2:6">
      <c r="B527" s="46">
        <v>417</v>
      </c>
      <c r="C527" s="56">
        <v>10.135738953378706</v>
      </c>
      <c r="D527" s="16">
        <v>1.0717039281922309</v>
      </c>
      <c r="E527" s="16">
        <v>36.049923777580261</v>
      </c>
      <c r="F527" s="57">
        <v>0.64607252894465927</v>
      </c>
    </row>
    <row r="528" spans="2:6">
      <c r="B528" s="46">
        <v>418</v>
      </c>
      <c r="C528" s="56">
        <v>107.63587249332144</v>
      </c>
      <c r="D528" s="16">
        <v>-1.2080017061420982</v>
      </c>
      <c r="E528" s="16">
        <v>19.681290030479431</v>
      </c>
      <c r="F528" s="57">
        <v>0.77556895087561606</v>
      </c>
    </row>
    <row r="529" spans="2:6">
      <c r="B529" s="46">
        <v>419</v>
      </c>
      <c r="C529" s="56">
        <v>45.078538591430778</v>
      </c>
      <c r="D529" s="16">
        <v>-0.42531792662552081</v>
      </c>
      <c r="E529" s="16">
        <v>26.734065890312195</v>
      </c>
      <c r="F529" s="57">
        <v>0.75761714359171395</v>
      </c>
    </row>
    <row r="530" spans="2:6">
      <c r="B530" s="46">
        <v>420</v>
      </c>
      <c r="C530" s="56">
        <v>23.803294647789059</v>
      </c>
      <c r="D530" s="16">
        <v>0.22758001766082264</v>
      </c>
      <c r="E530" s="16">
        <v>37.889769911766052</v>
      </c>
      <c r="F530" s="57">
        <v>0.89010937459173201</v>
      </c>
    </row>
    <row r="531" spans="2:6">
      <c r="B531" s="46">
        <v>421</v>
      </c>
      <c r="C531" s="56">
        <v>29.781343495743211</v>
      </c>
      <c r="D531" s="16">
        <v>-8.3949105363696555E-2</v>
      </c>
      <c r="E531" s="16">
        <v>33.851405024528503</v>
      </c>
      <c r="F531" s="57">
        <v>0.80231808627679346</v>
      </c>
    </row>
    <row r="532" spans="2:6">
      <c r="B532" s="46">
        <v>422</v>
      </c>
      <c r="C532" s="56">
        <v>66.198985655449647</v>
      </c>
      <c r="D532" s="16">
        <v>-0.75444011672459554</v>
      </c>
      <c r="E532" s="16">
        <v>19.062208533287048</v>
      </c>
      <c r="F532" s="57">
        <v>0.63197928813786508</v>
      </c>
    </row>
    <row r="533" spans="2:6">
      <c r="B533" s="46">
        <v>423</v>
      </c>
      <c r="C533" s="56">
        <v>8.8265924245542369</v>
      </c>
      <c r="D533" s="16">
        <v>0.78002872954973612</v>
      </c>
      <c r="E533" s="16">
        <v>28.924402117729187</v>
      </c>
      <c r="F533" s="57">
        <v>0.36904252394325732</v>
      </c>
    </row>
    <row r="534" spans="2:6">
      <c r="B534" s="46">
        <v>424</v>
      </c>
      <c r="C534" s="56">
        <v>28.85158202679365</v>
      </c>
      <c r="D534" s="16">
        <v>-0.17854798885855924</v>
      </c>
      <c r="E534" s="16">
        <v>32.517941832542419</v>
      </c>
      <c r="F534" s="57">
        <v>0.6994209139261246</v>
      </c>
    </row>
    <row r="535" spans="2:6">
      <c r="B535" s="46">
        <v>425</v>
      </c>
      <c r="C535" s="56">
        <v>27.090249685939021</v>
      </c>
      <c r="D535" s="16">
        <v>-0.38012982755508279</v>
      </c>
      <c r="E535" s="16">
        <v>38.819268107414246</v>
      </c>
      <c r="F535" s="57">
        <v>0.68207437197196485</v>
      </c>
    </row>
    <row r="536" spans="2:6">
      <c r="B536" s="46">
        <v>426</v>
      </c>
      <c r="C536" s="56">
        <v>22.692310400442185</v>
      </c>
      <c r="D536" s="16">
        <v>0.57983948471218372</v>
      </c>
      <c r="E536" s="16">
        <v>32.420055747032166</v>
      </c>
      <c r="F536" s="57">
        <v>0.92609309780611992</v>
      </c>
    </row>
    <row r="537" spans="2:6">
      <c r="B537" s="46">
        <v>427</v>
      </c>
      <c r="C537" s="56">
        <v>32.266135608332554</v>
      </c>
      <c r="D537" s="16">
        <v>0.47431073671613638</v>
      </c>
      <c r="E537" s="16">
        <v>24.745963931083679</v>
      </c>
      <c r="F537" s="57">
        <v>0.93444744418127534</v>
      </c>
    </row>
    <row r="538" spans="2:6">
      <c r="B538" s="46">
        <v>428</v>
      </c>
      <c r="C538" s="56">
        <v>19.578926649684721</v>
      </c>
      <c r="D538" s="16">
        <v>0.71063180498377176</v>
      </c>
      <c r="E538" s="16">
        <v>22.775386214256287</v>
      </c>
      <c r="F538" s="57">
        <v>0.61440465906496045</v>
      </c>
    </row>
    <row r="539" spans="2:6">
      <c r="B539" s="46">
        <v>429</v>
      </c>
      <c r="C539" s="56">
        <v>16.208995017666538</v>
      </c>
      <c r="D539" s="16">
        <v>0.85039260487639923</v>
      </c>
      <c r="E539" s="16">
        <v>25.258200526237488</v>
      </c>
      <c r="F539" s="57">
        <v>0.62127890282704834</v>
      </c>
    </row>
    <row r="540" spans="2:6">
      <c r="B540" s="46">
        <v>430</v>
      </c>
      <c r="C540" s="56">
        <v>31.792790728952117</v>
      </c>
      <c r="D540" s="16">
        <v>0.4086698270359137</v>
      </c>
      <c r="E540" s="16">
        <v>24.434519171714783</v>
      </c>
      <c r="F540" s="57">
        <v>0.8688478404272556</v>
      </c>
    </row>
    <row r="541" spans="2:6">
      <c r="B541" s="46">
        <v>431</v>
      </c>
      <c r="C541" s="56">
        <v>6.7417605678010935</v>
      </c>
      <c r="D541" s="16">
        <v>1.4340768200002108</v>
      </c>
      <c r="E541" s="16">
        <v>35.253438830375671</v>
      </c>
      <c r="F541" s="57">
        <v>0.53976930860264305</v>
      </c>
    </row>
    <row r="542" spans="2:6">
      <c r="B542" s="46">
        <v>432</v>
      </c>
      <c r="C542" s="56">
        <v>44.287354666721257</v>
      </c>
      <c r="D542" s="16">
        <v>0.30953975566641428</v>
      </c>
      <c r="E542" s="16">
        <v>20.091790556907654</v>
      </c>
      <c r="F542" s="57">
        <v>0.92933145805511475</v>
      </c>
    </row>
    <row r="543" spans="2:6">
      <c r="B543" s="46">
        <v>433</v>
      </c>
      <c r="C543" s="56">
        <v>12.01757615897335</v>
      </c>
      <c r="D543" s="16">
        <v>0.20750133782917179</v>
      </c>
      <c r="E543" s="16">
        <v>38.97288978099823</v>
      </c>
      <c r="F543" s="57">
        <v>0.45586917063891885</v>
      </c>
    </row>
    <row r="544" spans="2:6">
      <c r="B544" s="46">
        <v>434</v>
      </c>
      <c r="C544" s="56">
        <v>12.386370786219128</v>
      </c>
      <c r="D544" s="16">
        <v>0.62859661781666576</v>
      </c>
      <c r="E544" s="16">
        <v>31.2852863073349</v>
      </c>
      <c r="F544" s="57">
        <v>0.50451435154814717</v>
      </c>
    </row>
    <row r="545" spans="2:6">
      <c r="B545" s="46">
        <v>435</v>
      </c>
      <c r="C545" s="56">
        <v>24.844243855671643</v>
      </c>
      <c r="D545" s="16">
        <v>0.81179021750304581</v>
      </c>
      <c r="E545" s="16">
        <v>21.001514315605164</v>
      </c>
      <c r="F545" s="57">
        <v>0.77094569650423528</v>
      </c>
    </row>
    <row r="546" spans="2:6">
      <c r="B546" s="46">
        <v>436</v>
      </c>
      <c r="C546" s="56">
        <v>47.690073403290647</v>
      </c>
      <c r="D546" s="16">
        <v>-1.5538414782332685E-2</v>
      </c>
      <c r="E546" s="16">
        <v>19.396842360496521</v>
      </c>
      <c r="F546" s="57">
        <v>0.77180543394346235</v>
      </c>
    </row>
    <row r="547" spans="2:6">
      <c r="B547" s="46">
        <v>437</v>
      </c>
      <c r="C547" s="56">
        <v>28.794678201702297</v>
      </c>
      <c r="D547" s="16">
        <v>0.72991788837508031</v>
      </c>
      <c r="E547" s="16">
        <v>21.268023371696472</v>
      </c>
      <c r="F547" s="57">
        <v>0.85511604220445159</v>
      </c>
    </row>
    <row r="548" spans="2:6">
      <c r="B548" s="46">
        <v>438</v>
      </c>
      <c r="C548" s="56">
        <v>20.448343515875877</v>
      </c>
      <c r="D548" s="16">
        <v>0.52620101534392538</v>
      </c>
      <c r="E548" s="16">
        <v>28.652044653892517</v>
      </c>
      <c r="F548" s="57">
        <v>0.7106968417156696</v>
      </c>
    </row>
    <row r="549" spans="2:6">
      <c r="B549" s="46">
        <v>439</v>
      </c>
      <c r="C549" s="56">
        <v>18.968794151065097</v>
      </c>
      <c r="D549" s="16">
        <v>0.30917441704972931</v>
      </c>
      <c r="E549" s="16">
        <v>36.044877886772156</v>
      </c>
      <c r="F549" s="57">
        <v>0.71391406218292708</v>
      </c>
    </row>
    <row r="550" spans="2:6">
      <c r="B550" s="46">
        <v>440</v>
      </c>
      <c r="C550" s="56">
        <v>38.518989028177351</v>
      </c>
      <c r="D550" s="16">
        <v>0.16595241232836483</v>
      </c>
      <c r="E550" s="16">
        <v>21.120229125022888</v>
      </c>
      <c r="F550" s="57">
        <v>0.76943078477687832</v>
      </c>
    </row>
    <row r="551" spans="2:6">
      <c r="B551" s="46">
        <v>441</v>
      </c>
      <c r="C551" s="56">
        <v>25.878682585143888</v>
      </c>
      <c r="D551" s="16">
        <v>5.2124571709472184E-2</v>
      </c>
      <c r="E551" s="16">
        <v>28.948288798332214</v>
      </c>
      <c r="F551" s="57">
        <v>0.65495695932052134</v>
      </c>
    </row>
    <row r="552" spans="2:6">
      <c r="B552" s="46">
        <v>442</v>
      </c>
      <c r="C552" s="56">
        <v>40.694490990352016</v>
      </c>
      <c r="D552" s="16">
        <v>-0.34897449007786013</v>
      </c>
      <c r="E552" s="16">
        <v>19.714481711387634</v>
      </c>
      <c r="F552" s="57">
        <v>0.53166609647669794</v>
      </c>
    </row>
    <row r="553" spans="2:6">
      <c r="B553" s="46">
        <v>443</v>
      </c>
      <c r="C553" s="56">
        <v>87.128722229017967</v>
      </c>
      <c r="D553" s="16">
        <v>-1.2085691566795687</v>
      </c>
      <c r="E553" s="16">
        <v>29.938217043876648</v>
      </c>
      <c r="F553" s="57">
        <v>0.9546119349355936</v>
      </c>
    </row>
    <row r="554" spans="2:6">
      <c r="B554" s="46">
        <v>444</v>
      </c>
      <c r="C554" s="56">
        <v>25.924531568170238</v>
      </c>
      <c r="D554" s="16">
        <v>-0.83465430000414476</v>
      </c>
      <c r="E554" s="16">
        <v>31.191638350486755</v>
      </c>
      <c r="F554" s="57">
        <v>0.3831449836022377</v>
      </c>
    </row>
    <row r="555" spans="2:6">
      <c r="B555" s="46">
        <v>445</v>
      </c>
      <c r="C555" s="56">
        <v>40.213662917878914</v>
      </c>
      <c r="D555" s="16">
        <v>-0.52341673456870064</v>
      </c>
      <c r="E555" s="16">
        <v>36.318373560905457</v>
      </c>
      <c r="F555" s="57">
        <v>0.85799613878400327</v>
      </c>
    </row>
    <row r="556" spans="2:6">
      <c r="B556" s="46">
        <v>446</v>
      </c>
      <c r="C556" s="56">
        <v>6.8053256955543322</v>
      </c>
      <c r="D556" s="16">
        <v>1.347322170866692</v>
      </c>
      <c r="E556" s="16">
        <v>35.152284979820251</v>
      </c>
      <c r="F556" s="57">
        <v>0.51169297637810707</v>
      </c>
    </row>
    <row r="557" spans="2:6">
      <c r="B557" s="46">
        <v>447</v>
      </c>
      <c r="C557" s="56">
        <v>46.532590877119283</v>
      </c>
      <c r="D557" s="16">
        <v>-3.0122056636607279E-2</v>
      </c>
      <c r="E557" s="16">
        <v>23.73621928691864</v>
      </c>
      <c r="F557" s="57">
        <v>0.91231011905910964</v>
      </c>
    </row>
    <row r="558" spans="2:6">
      <c r="B558" s="46">
        <v>448</v>
      </c>
      <c r="C558" s="56">
        <v>24.450425566712937</v>
      </c>
      <c r="D558" s="16">
        <v>-0.48996558846092259</v>
      </c>
      <c r="E558" s="16">
        <v>39.040757536888123</v>
      </c>
      <c r="F558" s="57">
        <v>0.57388557846641541</v>
      </c>
    </row>
    <row r="559" spans="2:6">
      <c r="B559" s="46">
        <v>449</v>
      </c>
      <c r="C559" s="56">
        <v>42.686377249721417</v>
      </c>
      <c r="D559" s="16">
        <v>-0.39906331089991753</v>
      </c>
      <c r="E559" s="16">
        <v>23.182965159416199</v>
      </c>
      <c r="F559" s="57">
        <v>0.63350437239177226</v>
      </c>
    </row>
    <row r="560" spans="2:6">
      <c r="B560" s="46">
        <v>450</v>
      </c>
      <c r="C560" s="56">
        <v>68.054432528797605</v>
      </c>
      <c r="D560" s="16">
        <v>-0.93770532990879429</v>
      </c>
      <c r="E560" s="16">
        <v>23.145141959190369</v>
      </c>
      <c r="F560" s="57">
        <v>0.69504831696677205</v>
      </c>
    </row>
    <row r="561" spans="2:6">
      <c r="B561" s="46">
        <v>451</v>
      </c>
      <c r="C561" s="56">
        <v>65.473294947923591</v>
      </c>
      <c r="D561" s="16">
        <v>-0.53430416845325079</v>
      </c>
      <c r="E561" s="16">
        <v>21.993572115898132</v>
      </c>
      <c r="F561" s="57">
        <v>0.83961279385035037</v>
      </c>
    </row>
    <row r="562" spans="2:6">
      <c r="B562" s="46">
        <v>452</v>
      </c>
      <c r="C562" s="56">
        <v>24.198705325003271</v>
      </c>
      <c r="D562" s="16">
        <v>-0.78685758635854475</v>
      </c>
      <c r="E562" s="16">
        <v>39.59727418422699</v>
      </c>
      <c r="F562" s="57">
        <v>0.46925669241628648</v>
      </c>
    </row>
    <row r="563" spans="2:6">
      <c r="B563" s="46">
        <v>453</v>
      </c>
      <c r="C563" s="56">
        <v>47.809244819626457</v>
      </c>
      <c r="D563" s="16">
        <v>-0.2244761490107742</v>
      </c>
      <c r="E563" s="16">
        <v>18.846751093864441</v>
      </c>
      <c r="F563" s="57">
        <v>0.6507525269407034</v>
      </c>
    </row>
    <row r="564" spans="2:6">
      <c r="B564" s="46">
        <v>454</v>
      </c>
      <c r="C564" s="56">
        <v>82.457062809055827</v>
      </c>
      <c r="D564" s="16">
        <v>-1.5000973221709417</v>
      </c>
      <c r="E564" s="16">
        <v>25.372740149497986</v>
      </c>
      <c r="F564" s="57">
        <v>0.62600292878956798</v>
      </c>
    </row>
    <row r="565" spans="2:6">
      <c r="B565" s="46">
        <v>455</v>
      </c>
      <c r="C565" s="56">
        <v>20.13924139878872</v>
      </c>
      <c r="D565" s="16">
        <v>-0.27258711604963093</v>
      </c>
      <c r="E565" s="16">
        <v>34.764963030815125</v>
      </c>
      <c r="F565" s="57">
        <v>0.48912411360619068</v>
      </c>
    </row>
    <row r="566" spans="2:6">
      <c r="B566" s="46">
        <v>456</v>
      </c>
      <c r="C566" s="56">
        <v>38.605004628929812</v>
      </c>
      <c r="D566" s="16">
        <v>-0.63944016403925008</v>
      </c>
      <c r="E566" s="16">
        <v>33.290875792503357</v>
      </c>
      <c r="F566" s="57">
        <v>0.69686252349872591</v>
      </c>
    </row>
    <row r="567" spans="2:6">
      <c r="B567" s="46">
        <v>457</v>
      </c>
      <c r="C567" s="56">
        <v>9.9149533295994097</v>
      </c>
      <c r="D567" s="16">
        <v>0.45092943034289412</v>
      </c>
      <c r="E567" s="16">
        <v>36.114418864250183</v>
      </c>
      <c r="F567" s="57">
        <v>0.41234474422767164</v>
      </c>
    </row>
    <row r="568" spans="2:6">
      <c r="B568" s="46">
        <v>458</v>
      </c>
      <c r="C568" s="56">
        <v>56.406429882768805</v>
      </c>
      <c r="D568" s="16">
        <v>-0.68486213529633655</v>
      </c>
      <c r="E568" s="16">
        <v>23.014767050743103</v>
      </c>
      <c r="F568" s="57">
        <v>0.68216099739336966</v>
      </c>
    </row>
    <row r="569" spans="2:6">
      <c r="B569" s="46">
        <v>459</v>
      </c>
      <c r="C569" s="56">
        <v>9.9555353607319805</v>
      </c>
      <c r="D569" s="16">
        <v>0.66538470154868001</v>
      </c>
      <c r="E569" s="16">
        <v>33.605079531669617</v>
      </c>
      <c r="F569" s="57">
        <v>0.44678160762350561</v>
      </c>
    </row>
    <row r="570" spans="2:6">
      <c r="B570" s="46">
        <v>460</v>
      </c>
      <c r="C570" s="56">
        <v>16.270452858007957</v>
      </c>
      <c r="D570" s="16">
        <v>1.0088947760423392</v>
      </c>
      <c r="E570" s="16">
        <v>26.051249861717224</v>
      </c>
      <c r="F570" s="57">
        <v>0.71764054476060868</v>
      </c>
    </row>
    <row r="571" spans="2:6">
      <c r="B571" s="46">
        <v>461</v>
      </c>
      <c r="C571" s="56">
        <v>37.73569677759167</v>
      </c>
      <c r="D571" s="16">
        <v>8.476278406602554E-2</v>
      </c>
      <c r="E571" s="16">
        <v>27.290655970573425</v>
      </c>
      <c r="F571" s="57">
        <v>0.92088524104955194</v>
      </c>
    </row>
    <row r="572" spans="2:6">
      <c r="B572" s="46">
        <v>462</v>
      </c>
      <c r="C572" s="56">
        <v>38.402994903625824</v>
      </c>
      <c r="D572" s="16">
        <v>-0.11358049309567911</v>
      </c>
      <c r="E572" s="16">
        <v>24.75091016292572</v>
      </c>
      <c r="F572" s="57">
        <v>0.74112668332505227</v>
      </c>
    </row>
    <row r="573" spans="2:6">
      <c r="B573" s="46">
        <v>463</v>
      </c>
      <c r="C573" s="56">
        <v>78.259166876595046</v>
      </c>
      <c r="D573" s="16">
        <v>-1.7153634127981006</v>
      </c>
      <c r="E573" s="16">
        <v>39.568609118461609</v>
      </c>
      <c r="F573" s="57">
        <v>0.79852278019917011</v>
      </c>
    </row>
    <row r="574" spans="2:6">
      <c r="B574" s="46">
        <v>464</v>
      </c>
      <c r="C574" s="56">
        <v>23.004502158227098</v>
      </c>
      <c r="D574" s="16">
        <v>0.5403222705412325</v>
      </c>
      <c r="E574" s="16">
        <v>29.308083891868591</v>
      </c>
      <c r="F574" s="57">
        <v>0.82586160424880983</v>
      </c>
    </row>
    <row r="575" spans="2:6">
      <c r="B575" s="46">
        <v>465</v>
      </c>
      <c r="C575" s="56">
        <v>23.976047361600703</v>
      </c>
      <c r="D575" s="16">
        <v>-0.18589924609034497</v>
      </c>
      <c r="E575" s="16">
        <v>38.180149912834167</v>
      </c>
      <c r="F575" s="57">
        <v>0.67897810920321944</v>
      </c>
    </row>
    <row r="576" spans="2:6">
      <c r="B576" s="46">
        <v>466</v>
      </c>
      <c r="C576" s="56">
        <v>40.482069255841495</v>
      </c>
      <c r="D576" s="16">
        <v>0.12503115629234479</v>
      </c>
      <c r="E576" s="16">
        <v>22.760856986045837</v>
      </c>
      <c r="F576" s="57">
        <v>0.84717082213149075</v>
      </c>
    </row>
    <row r="577" spans="2:6">
      <c r="B577" s="46">
        <v>467</v>
      </c>
      <c r="C577" s="56">
        <v>13.274096058418168</v>
      </c>
      <c r="D577" s="16">
        <v>0.23492137303625338</v>
      </c>
      <c r="E577" s="16">
        <v>35.210239291191101</v>
      </c>
      <c r="F577" s="57">
        <v>0.46361841063005926</v>
      </c>
    </row>
    <row r="578" spans="2:6">
      <c r="B578" s="46">
        <v>468</v>
      </c>
      <c r="C578" s="56">
        <v>32.249050733439539</v>
      </c>
      <c r="D578" s="16">
        <v>-0.34208962092372452</v>
      </c>
      <c r="E578" s="16">
        <v>37.991065382957458</v>
      </c>
      <c r="F578" s="57">
        <v>0.81579652501020428</v>
      </c>
    </row>
    <row r="579" spans="2:6">
      <c r="B579" s="46">
        <v>469</v>
      </c>
      <c r="C579" s="56">
        <v>24.39844041073734</v>
      </c>
      <c r="D579" s="16">
        <v>-0.89462847213119034</v>
      </c>
      <c r="E579" s="16">
        <v>32.08758819103241</v>
      </c>
      <c r="F579" s="57">
        <v>0.35589421548554895</v>
      </c>
    </row>
    <row r="580" spans="2:6">
      <c r="B580" s="46">
        <v>470</v>
      </c>
      <c r="C580" s="56">
        <v>11.106299765550416</v>
      </c>
      <c r="D580" s="16">
        <v>0.66505306209569248</v>
      </c>
      <c r="E580" s="16">
        <v>36.724295020103455</v>
      </c>
      <c r="F580" s="57">
        <v>0.54456422435955998</v>
      </c>
    </row>
    <row r="581" spans="2:6">
      <c r="B581" s="46">
        <v>471</v>
      </c>
      <c r="C581" s="56">
        <v>17.482736606092612</v>
      </c>
      <c r="D581" s="16">
        <v>0.22838511840539616</v>
      </c>
      <c r="E581" s="16">
        <v>30.584657549858093</v>
      </c>
      <c r="F581" s="57">
        <v>0.52800605321304794</v>
      </c>
    </row>
    <row r="582" spans="2:6">
      <c r="B582" s="46">
        <v>472</v>
      </c>
      <c r="C582" s="56">
        <v>19.272163535799621</v>
      </c>
      <c r="D582" s="16">
        <v>0.38721854714896581</v>
      </c>
      <c r="E582" s="16">
        <v>30.529881834983826</v>
      </c>
      <c r="F582" s="57">
        <v>0.64838280509166712</v>
      </c>
    </row>
    <row r="583" spans="2:6">
      <c r="B583" s="46">
        <v>473</v>
      </c>
      <c r="C583" s="56">
        <v>136.9735914588353</v>
      </c>
      <c r="D583" s="16">
        <v>-1.6838851198341755</v>
      </c>
      <c r="E583" s="16">
        <v>21.817658305168152</v>
      </c>
      <c r="F583" s="57">
        <v>0.7875711016934156</v>
      </c>
    </row>
    <row r="584" spans="2:6">
      <c r="B584" s="46">
        <v>474</v>
      </c>
      <c r="C584" s="56">
        <v>64.454320332794538</v>
      </c>
      <c r="D584" s="16">
        <v>-0.67982773223652482</v>
      </c>
      <c r="E584" s="16">
        <v>25.820911765098572</v>
      </c>
      <c r="F584" s="57">
        <v>0.87757777555613514</v>
      </c>
    </row>
    <row r="585" spans="2:6">
      <c r="B585" s="46">
        <v>475</v>
      </c>
      <c r="C585" s="56">
        <v>84.041082312249614</v>
      </c>
      <c r="D585" s="16">
        <v>-0.58452410974198121</v>
      </c>
      <c r="E585" s="16">
        <v>19.246551394462585</v>
      </c>
      <c r="F585" s="57">
        <v>0.91095653724501136</v>
      </c>
    </row>
    <row r="586" spans="2:6">
      <c r="B586" s="46">
        <v>476</v>
      </c>
      <c r="C586" s="56">
        <v>39.993269691130308</v>
      </c>
      <c r="D586" s="16">
        <v>-1.3861994431170421</v>
      </c>
      <c r="E586" s="16">
        <v>34.854220747947693</v>
      </c>
      <c r="F586" s="57">
        <v>0.45122461754007337</v>
      </c>
    </row>
    <row r="587" spans="2:6">
      <c r="B587" s="46">
        <v>477</v>
      </c>
      <c r="C587" s="56">
        <v>13.686204240521288</v>
      </c>
      <c r="D587" s="16">
        <v>1.7263928124348045</v>
      </c>
      <c r="E587" s="16">
        <v>25.675047755241394</v>
      </c>
      <c r="F587" s="57">
        <v>0.97661288462369444</v>
      </c>
    </row>
    <row r="588" spans="2:6">
      <c r="B588" s="46">
        <v>478</v>
      </c>
      <c r="C588" s="56">
        <v>46.420216135204875</v>
      </c>
      <c r="D588" s="16">
        <v>-1.0590792567677791</v>
      </c>
      <c r="E588" s="16">
        <v>20.730394721031189</v>
      </c>
      <c r="F588" s="57">
        <v>0.3904822362680912</v>
      </c>
    </row>
    <row r="589" spans="2:6">
      <c r="B589" s="46">
        <v>479</v>
      </c>
      <c r="C589" s="56">
        <v>24.80317759832533</v>
      </c>
      <c r="D589" s="16">
        <v>-0.35159558692764725</v>
      </c>
      <c r="E589" s="16">
        <v>22.250608325004578</v>
      </c>
      <c r="F589" s="57">
        <v>0.3650739670228243</v>
      </c>
    </row>
    <row r="590" spans="2:6">
      <c r="B590" s="46">
        <v>480</v>
      </c>
      <c r="C590" s="56">
        <v>24.723420102276354</v>
      </c>
      <c r="D590" s="16">
        <v>0.43678957046220201</v>
      </c>
      <c r="E590" s="16">
        <v>18.39376962184906</v>
      </c>
      <c r="F590" s="57">
        <v>0.51859281040229799</v>
      </c>
    </row>
    <row r="591" spans="2:6">
      <c r="B591" s="46">
        <v>481</v>
      </c>
      <c r="C591" s="56">
        <v>78.158022564385419</v>
      </c>
      <c r="D591" s="16">
        <v>-1.0305898594827756</v>
      </c>
      <c r="E591" s="16">
        <v>23.464444041252136</v>
      </c>
      <c r="F591" s="57">
        <v>0.75895705607326036</v>
      </c>
    </row>
    <row r="592" spans="2:6">
      <c r="B592" s="46">
        <v>482</v>
      </c>
      <c r="C592" s="56">
        <v>22.090329624305578</v>
      </c>
      <c r="D592" s="16">
        <v>-0.5282279502242806</v>
      </c>
      <c r="E592" s="16">
        <v>35.632431387901306</v>
      </c>
      <c r="F592" s="57">
        <v>0.46088184204230309</v>
      </c>
    </row>
    <row r="593" spans="2:6">
      <c r="B593" s="46">
        <v>483</v>
      </c>
      <c r="C593" s="56">
        <v>13.446141130229829</v>
      </c>
      <c r="D593" s="16">
        <v>0.92621805969148174</v>
      </c>
      <c r="E593" s="16">
        <v>22.15151584148407</v>
      </c>
      <c r="F593" s="57">
        <v>0.47629592184336184</v>
      </c>
    </row>
    <row r="594" spans="2:6">
      <c r="B594" s="46">
        <v>484</v>
      </c>
      <c r="C594" s="56">
        <v>30.132794913160136</v>
      </c>
      <c r="D594" s="16">
        <v>0.33874004223718224</v>
      </c>
      <c r="E594" s="16">
        <v>20.078215956687927</v>
      </c>
      <c r="F594" s="57">
        <v>0.64475820672521589</v>
      </c>
    </row>
    <row r="595" spans="2:6">
      <c r="B595" s="46">
        <v>485</v>
      </c>
      <c r="C595" s="56">
        <v>71.640801944632983</v>
      </c>
      <c r="D595" s="16">
        <v>-0.75994101548636728</v>
      </c>
      <c r="E595" s="16">
        <v>22.490534663200378</v>
      </c>
      <c r="F595" s="57">
        <v>0.80387448283898832</v>
      </c>
    </row>
    <row r="596" spans="2:6">
      <c r="B596" s="46">
        <v>486</v>
      </c>
      <c r="C596" s="56">
        <v>32.593964484620322</v>
      </c>
      <c r="D596" s="16">
        <v>-7.2156798475035963E-2</v>
      </c>
      <c r="E596" s="16">
        <v>24.206709265708923</v>
      </c>
      <c r="F596" s="57">
        <v>0.6330474034256458</v>
      </c>
    </row>
    <row r="597" spans="2:6">
      <c r="B597" s="46">
        <v>487</v>
      </c>
      <c r="C597" s="56">
        <v>33.833103731687565</v>
      </c>
      <c r="D597" s="16">
        <v>0.26994782189931127</v>
      </c>
      <c r="E597" s="16">
        <v>29.003961443901062</v>
      </c>
      <c r="F597" s="57">
        <v>0.99722655600349908</v>
      </c>
    </row>
    <row r="598" spans="2:6">
      <c r="B598" s="46">
        <v>488</v>
      </c>
      <c r="C598" s="56">
        <v>23.660231830343864</v>
      </c>
      <c r="D598" s="16">
        <v>1.1154179036192464</v>
      </c>
      <c r="E598" s="16">
        <v>18.337247252464294</v>
      </c>
      <c r="F598" s="57">
        <v>0.79065830455570218</v>
      </c>
    </row>
    <row r="599" spans="2:6">
      <c r="B599" s="46">
        <v>489</v>
      </c>
      <c r="C599" s="56">
        <v>21.087287945845617</v>
      </c>
      <c r="D599" s="16">
        <v>-4.27393649812184E-2</v>
      </c>
      <c r="E599" s="16">
        <v>35.558007121086121</v>
      </c>
      <c r="F599" s="57">
        <v>0.6139693067177534</v>
      </c>
    </row>
    <row r="600" spans="2:6">
      <c r="B600" s="46">
        <v>490</v>
      </c>
      <c r="C600" s="56">
        <v>14.571355840073045</v>
      </c>
      <c r="D600" s="16">
        <v>0.58218304043330771</v>
      </c>
      <c r="E600" s="16">
        <v>33.632915854454041</v>
      </c>
      <c r="F600" s="57">
        <v>0.61791640596499442</v>
      </c>
    </row>
    <row r="601" spans="2:6">
      <c r="B601" s="46">
        <v>491</v>
      </c>
      <c r="C601" s="56">
        <v>20.640510551993003</v>
      </c>
      <c r="D601" s="16">
        <v>-0.30196398275952779</v>
      </c>
      <c r="E601" s="16">
        <v>36.362632632255554</v>
      </c>
      <c r="F601" s="57">
        <v>0.51380329880011077</v>
      </c>
    </row>
    <row r="602" spans="2:6">
      <c r="B602" s="46">
        <v>492</v>
      </c>
      <c r="C602" s="56">
        <v>42.227395038328275</v>
      </c>
      <c r="D602" s="16">
        <v>-0.70758129259626423</v>
      </c>
      <c r="E602" s="16">
        <v>19.100551009178162</v>
      </c>
      <c r="F602" s="57">
        <v>0.41723057694063187</v>
      </c>
    </row>
    <row r="603" spans="2:6">
      <c r="B603" s="46">
        <v>493</v>
      </c>
      <c r="C603" s="56">
        <v>11.92332039245464</v>
      </c>
      <c r="D603" s="16">
        <v>0.5001073327106047</v>
      </c>
      <c r="E603" s="16">
        <v>36.971548914909363</v>
      </c>
      <c r="F603" s="57">
        <v>0.5251790445064306</v>
      </c>
    </row>
    <row r="604" spans="2:6">
      <c r="B604" s="46">
        <v>494</v>
      </c>
      <c r="C604" s="56">
        <v>27.300012098734939</v>
      </c>
      <c r="D604" s="16">
        <v>0.54587990104567219</v>
      </c>
      <c r="E604" s="16">
        <v>28.590738654136658</v>
      </c>
      <c r="F604" s="57">
        <v>0.95975971020722384</v>
      </c>
    </row>
    <row r="605" spans="2:6">
      <c r="B605" s="46">
        <v>495</v>
      </c>
      <c r="C605" s="56">
        <v>22.39416341815555</v>
      </c>
      <c r="D605" s="16">
        <v>0.1482926166436343</v>
      </c>
      <c r="E605" s="16">
        <v>21.282216906547546</v>
      </c>
      <c r="F605" s="57">
        <v>0.44529705453007223</v>
      </c>
    </row>
    <row r="606" spans="2:6">
      <c r="B606" s="46">
        <v>496</v>
      </c>
      <c r="C606" s="56">
        <v>16.775980510515783</v>
      </c>
      <c r="D606" s="16">
        <v>2.1747190383295537E-2</v>
      </c>
      <c r="E606" s="16">
        <v>33.797814726829529</v>
      </c>
      <c r="F606" s="57">
        <v>0.48541257192687987</v>
      </c>
    </row>
    <row r="607" spans="2:6">
      <c r="B607" s="46">
        <v>497</v>
      </c>
      <c r="C607" s="56">
        <v>8.8541010817671211</v>
      </c>
      <c r="D607" s="16">
        <v>0.81225544979111275</v>
      </c>
      <c r="E607" s="16">
        <v>28.535847544670105</v>
      </c>
      <c r="F607" s="57">
        <v>0.37344118800189496</v>
      </c>
    </row>
    <row r="608" spans="2:6">
      <c r="B608" s="46">
        <v>498</v>
      </c>
      <c r="C608" s="56">
        <v>13.646912850644046</v>
      </c>
      <c r="D608" s="16">
        <v>0.46659946905506189</v>
      </c>
      <c r="E608" s="16">
        <v>23.259865164756775</v>
      </c>
      <c r="F608" s="57">
        <v>0.36951475169920922</v>
      </c>
    </row>
    <row r="609" spans="2:6">
      <c r="B609" s="46">
        <v>499</v>
      </c>
      <c r="C609" s="56">
        <v>9.9380469267039508</v>
      </c>
      <c r="D609" s="16">
        <v>0.48112092399097833</v>
      </c>
      <c r="E609" s="16">
        <v>32.317401766777039</v>
      </c>
      <c r="F609" s="57">
        <v>0.37764530249025824</v>
      </c>
    </row>
    <row r="610" spans="2:6">
      <c r="B610" s="46">
        <v>500</v>
      </c>
      <c r="C610" s="56">
        <v>16.148014957853039</v>
      </c>
      <c r="D610" s="16">
        <v>0.71570788033451882</v>
      </c>
      <c r="E610" s="16">
        <v>35.358725905418396</v>
      </c>
      <c r="F610" s="57">
        <v>0.7894751125613213</v>
      </c>
    </row>
    <row r="611" spans="2:6">
      <c r="B611" s="46">
        <v>501</v>
      </c>
      <c r="C611" s="56">
        <v>17.536973086065423</v>
      </c>
      <c r="D611" s="16">
        <v>0.50290484549423364</v>
      </c>
      <c r="E611" s="16">
        <v>39.555590510368347</v>
      </c>
      <c r="F611" s="57">
        <v>0.82802660400102135</v>
      </c>
    </row>
    <row r="612" spans="2:6">
      <c r="B612" s="46">
        <v>502</v>
      </c>
      <c r="C612" s="56">
        <v>13.36036294426102</v>
      </c>
      <c r="D612" s="16">
        <v>-0.10363671936035268</v>
      </c>
      <c r="E612" s="16">
        <v>37.319982886314392</v>
      </c>
      <c r="F612" s="57">
        <v>0.39145244098782539</v>
      </c>
    </row>
    <row r="613" spans="2:6">
      <c r="B613" s="46">
        <v>503</v>
      </c>
      <c r="C613" s="56">
        <v>15.647431433168034</v>
      </c>
      <c r="D613" s="16">
        <v>0.64144032852084187</v>
      </c>
      <c r="E613" s="16">
        <v>35.522874712944031</v>
      </c>
      <c r="F613" s="57">
        <v>0.73011889697754384</v>
      </c>
    </row>
    <row r="614" spans="2:6">
      <c r="B614" s="46">
        <v>504</v>
      </c>
      <c r="C614" s="56">
        <v>28.613790251347236</v>
      </c>
      <c r="D614" s="16">
        <v>9.4447543946230533E-2</v>
      </c>
      <c r="E614" s="16">
        <v>24.212972044944763</v>
      </c>
      <c r="F614" s="57">
        <v>0.62368899689083102</v>
      </c>
    </row>
    <row r="615" spans="2:6">
      <c r="B615" s="46">
        <v>505</v>
      </c>
      <c r="C615" s="56">
        <v>17.057011893708808</v>
      </c>
      <c r="D615" s="16">
        <v>0.37706656581091968</v>
      </c>
      <c r="E615" s="16">
        <v>38.835465312004089</v>
      </c>
      <c r="F615" s="57">
        <v>0.72487273430068488</v>
      </c>
    </row>
    <row r="616" spans="2:6">
      <c r="B616" s="46">
        <v>506</v>
      </c>
      <c r="C616" s="56">
        <v>47.358243788326732</v>
      </c>
      <c r="D616" s="16">
        <v>-0.70211747306968297</v>
      </c>
      <c r="E616" s="16">
        <v>29.950779318809509</v>
      </c>
      <c r="F616" s="57">
        <v>0.73651026361994743</v>
      </c>
    </row>
    <row r="617" spans="2:6">
      <c r="B617" s="46">
        <v>507</v>
      </c>
      <c r="C617" s="56">
        <v>34.033546362057024</v>
      </c>
      <c r="D617" s="16">
        <v>0.10625563952070588</v>
      </c>
      <c r="E617" s="16">
        <v>24.453323245048523</v>
      </c>
      <c r="F617" s="57">
        <v>0.75532196728880407</v>
      </c>
    </row>
    <row r="618" spans="2:6">
      <c r="B618" s="46">
        <v>508</v>
      </c>
      <c r="C618" s="56">
        <v>17.036610501989315</v>
      </c>
      <c r="D618" s="16">
        <v>0.94785699255244449</v>
      </c>
      <c r="E618" s="16">
        <v>28.29024064540863</v>
      </c>
      <c r="F618" s="57">
        <v>0.78232509796228411</v>
      </c>
    </row>
    <row r="619" spans="2:6">
      <c r="B619" s="46">
        <v>509</v>
      </c>
      <c r="C619" s="56">
        <v>26.514896456847982</v>
      </c>
      <c r="D619" s="16">
        <v>-0.34392132792351165</v>
      </c>
      <c r="E619" s="16">
        <v>22.680159449577332</v>
      </c>
      <c r="F619" s="57">
        <v>0.39991709569776057</v>
      </c>
    </row>
    <row r="620" spans="2:6">
      <c r="B620" s="46">
        <v>510</v>
      </c>
      <c r="C620" s="56">
        <v>18.233733130423747</v>
      </c>
      <c r="D620" s="16">
        <v>0.33189223326779238</v>
      </c>
      <c r="E620" s="16">
        <v>31.831941962242126</v>
      </c>
      <c r="F620" s="57">
        <v>0.61562568014245034</v>
      </c>
    </row>
    <row r="621" spans="2:6">
      <c r="B621" s="46">
        <v>511</v>
      </c>
      <c r="C621" s="56">
        <v>25.198361925140436</v>
      </c>
      <c r="D621" s="16">
        <v>0.33265432989470162</v>
      </c>
      <c r="E621" s="16">
        <v>20.163434863090515</v>
      </c>
      <c r="F621" s="57">
        <v>0.53919201772091385</v>
      </c>
    </row>
    <row r="622" spans="2:6">
      <c r="B622" s="46">
        <v>512</v>
      </c>
      <c r="C622" s="56">
        <v>16.597504492101603</v>
      </c>
      <c r="D622" s="16">
        <v>0.7878443355815552</v>
      </c>
      <c r="E622" s="16">
        <v>37.020219206809998</v>
      </c>
      <c r="F622" s="57">
        <v>0.89298756382255551</v>
      </c>
    </row>
    <row r="623" spans="2:6">
      <c r="B623" s="46">
        <v>513</v>
      </c>
      <c r="C623" s="56">
        <v>12.467160726457347</v>
      </c>
      <c r="D623" s="16">
        <v>-0.12525340270400581</v>
      </c>
      <c r="E623" s="16">
        <v>36.894360423088074</v>
      </c>
      <c r="F623" s="57">
        <v>0.35576387998912334</v>
      </c>
    </row>
    <row r="624" spans="2:6">
      <c r="B624" s="46">
        <v>514</v>
      </c>
      <c r="C624" s="56">
        <v>11.942208005107068</v>
      </c>
      <c r="D624" s="16">
        <v>1.0671371262383023</v>
      </c>
      <c r="E624" s="16">
        <v>35.143158316612244</v>
      </c>
      <c r="F624" s="57">
        <v>0.73973622610220913</v>
      </c>
    </row>
    <row r="625" spans="2:6">
      <c r="B625" s="46">
        <v>515</v>
      </c>
      <c r="C625" s="56">
        <v>10.827050884133508</v>
      </c>
      <c r="D625" s="16">
        <v>0.42988019321516024</v>
      </c>
      <c r="E625" s="16">
        <v>27.207897067070007</v>
      </c>
      <c r="F625" s="57">
        <v>0.33433322757074835</v>
      </c>
    </row>
    <row r="626" spans="2:6">
      <c r="B626" s="46">
        <v>516</v>
      </c>
      <c r="C626" s="56">
        <v>36.779642435534775</v>
      </c>
      <c r="D626" s="16">
        <v>5.1499397026749036E-2</v>
      </c>
      <c r="E626" s="16">
        <v>23.332595229148865</v>
      </c>
      <c r="F626" s="57">
        <v>0.74994721751852034</v>
      </c>
    </row>
    <row r="627" spans="2:6">
      <c r="B627" s="46">
        <v>517</v>
      </c>
      <c r="C627" s="56">
        <v>13.456405028534027</v>
      </c>
      <c r="D627" s="16">
        <v>1.2066130855519213</v>
      </c>
      <c r="E627" s="16">
        <v>22.782755732536316</v>
      </c>
      <c r="F627" s="57">
        <v>0.59501725397164817</v>
      </c>
    </row>
    <row r="628" spans="2:6">
      <c r="B628" s="46">
        <v>518</v>
      </c>
      <c r="C628" s="56">
        <v>17.270106783618051</v>
      </c>
      <c r="D628" s="16">
        <v>0.25636537712963153</v>
      </c>
      <c r="E628" s="16">
        <v>37.564115881919861</v>
      </c>
      <c r="F628" s="57">
        <v>0.65311271204609866</v>
      </c>
    </row>
    <row r="629" spans="2:6">
      <c r="B629" s="46">
        <v>519</v>
      </c>
      <c r="C629" s="56">
        <v>28.776288947161447</v>
      </c>
      <c r="D629" s="16">
        <v>-0.54572785489002817</v>
      </c>
      <c r="E629" s="16">
        <v>33.641397356987</v>
      </c>
      <c r="F629" s="57">
        <v>0.56001645113518239</v>
      </c>
    </row>
    <row r="630" spans="2:6">
      <c r="B630" s="46">
        <v>520</v>
      </c>
      <c r="C630" s="56">
        <v>39.415488957687273</v>
      </c>
      <c r="D630" s="16">
        <v>-0.10187887222716323</v>
      </c>
      <c r="E630" s="16">
        <v>31.657056212425232</v>
      </c>
      <c r="F630" s="57">
        <v>0.98080825709705355</v>
      </c>
    </row>
    <row r="631" spans="2:6">
      <c r="B631" s="46">
        <v>521</v>
      </c>
      <c r="C631" s="56">
        <v>26.533395856879046</v>
      </c>
      <c r="D631" s="16">
        <v>-0.42391212668040829</v>
      </c>
      <c r="E631" s="16">
        <v>37.150032877922058</v>
      </c>
      <c r="F631" s="57">
        <v>0.62028135944221019</v>
      </c>
    </row>
    <row r="632" spans="2:6">
      <c r="B632" s="46">
        <v>522</v>
      </c>
      <c r="C632" s="56">
        <v>46.176408719997951</v>
      </c>
      <c r="D632" s="16">
        <v>-0.10687954613167053</v>
      </c>
      <c r="E632" s="16">
        <v>20.274502158164978</v>
      </c>
      <c r="F632" s="57">
        <v>0.7333593235209942</v>
      </c>
    </row>
    <row r="633" spans="2:6">
      <c r="B633" s="46">
        <v>523</v>
      </c>
      <c r="C633" s="56">
        <v>16.192299802033979</v>
      </c>
      <c r="D633" s="16">
        <v>5.650740060267781E-2</v>
      </c>
      <c r="E633" s="16">
        <v>33.018623232841492</v>
      </c>
      <c r="F633" s="57">
        <v>0.46884581771109102</v>
      </c>
    </row>
    <row r="634" spans="2:6">
      <c r="B634" s="46">
        <v>524</v>
      </c>
      <c r="C634" s="56">
        <v>38.162774094519989</v>
      </c>
      <c r="D634" s="16">
        <v>-1.02289600932438</v>
      </c>
      <c r="E634" s="16">
        <v>23.923289656639099</v>
      </c>
      <c r="F634" s="57">
        <v>0.37984145560503008</v>
      </c>
    </row>
    <row r="635" spans="2:6">
      <c r="B635" s="46">
        <v>525</v>
      </c>
      <c r="C635" s="56">
        <v>46.577283467562502</v>
      </c>
      <c r="D635" s="16">
        <v>-0.72774667915034441</v>
      </c>
      <c r="E635" s="16">
        <v>32.3008793592453</v>
      </c>
      <c r="F635" s="57">
        <v>0.76749371319768434</v>
      </c>
    </row>
    <row r="636" spans="2:6">
      <c r="B636" s="46">
        <v>526</v>
      </c>
      <c r="C636" s="56">
        <v>40.334527038096645</v>
      </c>
      <c r="D636" s="16">
        <v>-0.51302225556449499</v>
      </c>
      <c r="E636" s="16">
        <v>35.954004645347595</v>
      </c>
      <c r="F636" s="57">
        <v>0.85808022107377058</v>
      </c>
    </row>
    <row r="637" spans="2:6">
      <c r="B637" s="46">
        <v>527</v>
      </c>
      <c r="C637" s="56">
        <v>42.322140535460171</v>
      </c>
      <c r="D637" s="16">
        <v>-9.8492805894622198E-2</v>
      </c>
      <c r="E637" s="16">
        <v>24.394262194633484</v>
      </c>
      <c r="F637" s="57">
        <v>0.81342553159534936</v>
      </c>
    </row>
    <row r="638" spans="2:6">
      <c r="B638" s="46">
        <v>528</v>
      </c>
      <c r="C638" s="56">
        <v>22.526007048342979</v>
      </c>
      <c r="D638" s="16">
        <v>-0.15041668506070416</v>
      </c>
      <c r="E638" s="16">
        <v>33.560983061790466</v>
      </c>
      <c r="F638" s="57">
        <v>0.57465106108932495</v>
      </c>
    </row>
    <row r="639" spans="2:6">
      <c r="B639" s="46">
        <v>529</v>
      </c>
      <c r="C639" s="56">
        <v>20.208037321131176</v>
      </c>
      <c r="D639" s="16">
        <v>0.67861464632003343</v>
      </c>
      <c r="E639" s="16">
        <v>32.039982676506042</v>
      </c>
      <c r="F639" s="57">
        <v>0.87259180703494543</v>
      </c>
    </row>
    <row r="640" spans="2:6">
      <c r="B640" s="46">
        <v>530</v>
      </c>
      <c r="C640" s="56">
        <v>9.2254654699240568</v>
      </c>
      <c r="D640" s="16">
        <v>0.66895883436091874</v>
      </c>
      <c r="E640" s="16">
        <v>32.782310843467712</v>
      </c>
      <c r="F640" s="57">
        <v>0.40487954025130274</v>
      </c>
    </row>
    <row r="641" spans="2:6">
      <c r="B641" s="46">
        <v>531</v>
      </c>
      <c r="C641" s="56">
        <v>23.36208241031305</v>
      </c>
      <c r="D641" s="16">
        <v>-0.39989150862511846</v>
      </c>
      <c r="E641" s="16">
        <v>34.323001742362976</v>
      </c>
      <c r="F641" s="57">
        <v>0.51302637208483215</v>
      </c>
    </row>
    <row r="642" spans="2:6">
      <c r="B642" s="46">
        <v>532</v>
      </c>
      <c r="C642" s="56">
        <v>46.745391331534996</v>
      </c>
      <c r="D642" s="16">
        <v>-0.93385983463722499</v>
      </c>
      <c r="E642" s="16">
        <v>33.499823927879333</v>
      </c>
      <c r="F642" s="57">
        <v>0.6928411965968132</v>
      </c>
    </row>
    <row r="643" spans="2:6">
      <c r="B643" s="46">
        <v>533</v>
      </c>
      <c r="C643" s="56">
        <v>100.33952646242912</v>
      </c>
      <c r="D643" s="16">
        <v>-0.97031964880204069</v>
      </c>
      <c r="E643" s="16">
        <v>21.672030329704285</v>
      </c>
      <c r="F643" s="57">
        <v>0.93817980775086884</v>
      </c>
    </row>
    <row r="644" spans="2:6">
      <c r="B644" s="46">
        <v>534</v>
      </c>
      <c r="C644" s="56">
        <v>24.611148711786342</v>
      </c>
      <c r="D644" s="16">
        <v>0.54093959706055772</v>
      </c>
      <c r="E644" s="16">
        <v>30.43910825252533</v>
      </c>
      <c r="F644" s="57">
        <v>0.91802819160046578</v>
      </c>
    </row>
    <row r="645" spans="2:6">
      <c r="B645" s="46">
        <v>535</v>
      </c>
      <c r="C645" s="56">
        <v>54.532549299600447</v>
      </c>
      <c r="D645" s="16">
        <v>-1.0255090144224359</v>
      </c>
      <c r="E645" s="16">
        <v>28.859529376029968</v>
      </c>
      <c r="F645" s="57">
        <v>0.65358589347641471</v>
      </c>
    </row>
    <row r="646" spans="2:6">
      <c r="B646" s="46">
        <v>536</v>
      </c>
      <c r="C646" s="56">
        <v>29.09600403884464</v>
      </c>
      <c r="D646" s="16">
        <v>0.2303057336505363</v>
      </c>
      <c r="E646" s="16">
        <v>24.169499754905701</v>
      </c>
      <c r="F646" s="57">
        <v>0.69534936017436977</v>
      </c>
    </row>
    <row r="647" spans="2:6">
      <c r="B647" s="46">
        <v>537</v>
      </c>
      <c r="C647" s="56">
        <v>18.444471202683015</v>
      </c>
      <c r="D647" s="16">
        <v>-0.2633709054591975</v>
      </c>
      <c r="E647" s="16">
        <v>36.001709818840027</v>
      </c>
      <c r="F647" s="57">
        <v>0.4668618571423292</v>
      </c>
    </row>
    <row r="648" spans="2:6">
      <c r="B648" s="46">
        <v>538</v>
      </c>
      <c r="C648" s="56">
        <v>29.153990756439541</v>
      </c>
      <c r="D648" s="16">
        <v>-2.6313124000318579E-2</v>
      </c>
      <c r="E648" s="16">
        <v>32.104084372520447</v>
      </c>
      <c r="F648" s="57">
        <v>0.77513026066813473</v>
      </c>
    </row>
    <row r="649" spans="2:6">
      <c r="B649" s="46">
        <v>539</v>
      </c>
      <c r="C649" s="56">
        <v>17.43315034703436</v>
      </c>
      <c r="D649" s="16">
        <v>0.4954187976513767</v>
      </c>
      <c r="E649" s="16">
        <v>23.55853259563446</v>
      </c>
      <c r="F649" s="57">
        <v>0.48770822506697176</v>
      </c>
    </row>
    <row r="650" spans="2:6">
      <c r="B650" s="46">
        <v>540</v>
      </c>
      <c r="C650" s="56">
        <v>8.7285929599592542</v>
      </c>
      <c r="D650" s="16">
        <v>1.5304270874170269</v>
      </c>
      <c r="E650" s="16">
        <v>33.499698042869568</v>
      </c>
      <c r="F650" s="57">
        <v>0.70977972486886975</v>
      </c>
    </row>
    <row r="651" spans="2:6">
      <c r="B651" s="46">
        <v>541</v>
      </c>
      <c r="C651" s="56">
        <v>15.736732776990424</v>
      </c>
      <c r="D651" s="16">
        <v>0.34768516106207475</v>
      </c>
      <c r="E651" s="16">
        <v>27.333708643913269</v>
      </c>
      <c r="F651" s="57">
        <v>0.46124217200620177</v>
      </c>
    </row>
    <row r="652" spans="2:6">
      <c r="B652" s="46">
        <v>542</v>
      </c>
      <c r="C652" s="56">
        <v>24.862759010678964</v>
      </c>
      <c r="D652" s="16">
        <v>2.1409984295219092E-2</v>
      </c>
      <c r="E652" s="16">
        <v>24.456926703453064</v>
      </c>
      <c r="F652" s="57">
        <v>0.52045660800118443</v>
      </c>
    </row>
    <row r="653" spans="2:6">
      <c r="B653" s="46">
        <v>543</v>
      </c>
      <c r="C653" s="56">
        <v>13.79919374184087</v>
      </c>
      <c r="D653" s="16">
        <v>0.74392326358654626</v>
      </c>
      <c r="E653" s="16">
        <v>39.474698901176453</v>
      </c>
      <c r="F653" s="57">
        <v>0.76799757115337852</v>
      </c>
    </row>
    <row r="654" spans="2:6">
      <c r="B654" s="46">
        <v>544</v>
      </c>
      <c r="C654" s="56">
        <v>50.7096943869212</v>
      </c>
      <c r="D654" s="16">
        <v>-1.7717146560260231</v>
      </c>
      <c r="E654" s="16">
        <v>28.920106291770935</v>
      </c>
      <c r="F654" s="57">
        <v>0.36373643872718808</v>
      </c>
    </row>
    <row r="655" spans="2:6">
      <c r="B655" s="46">
        <v>545</v>
      </c>
      <c r="C655" s="56">
        <v>20.711512222263632</v>
      </c>
      <c r="D655" s="16">
        <v>1.158651264467816</v>
      </c>
      <c r="E655" s="16">
        <v>19.472714304924011</v>
      </c>
      <c r="F655" s="57">
        <v>0.75725824413936138</v>
      </c>
    </row>
    <row r="656" spans="2:6">
      <c r="B656" s="46">
        <v>546</v>
      </c>
      <c r="C656" s="56">
        <v>63.322672121281521</v>
      </c>
      <c r="D656" s="16">
        <v>-0.42195609825057101</v>
      </c>
      <c r="E656" s="16">
        <v>21.677322745323181</v>
      </c>
      <c r="F656" s="57">
        <v>0.8649447691464901</v>
      </c>
    </row>
    <row r="657" spans="2:6">
      <c r="B657" s="46">
        <v>547</v>
      </c>
      <c r="C657" s="56">
        <v>5.4228157804921429</v>
      </c>
      <c r="D657" s="16">
        <v>1.2878961229189392</v>
      </c>
      <c r="E657" s="16">
        <v>37.162715792655945</v>
      </c>
      <c r="F657" s="57">
        <v>0.4137247110325098</v>
      </c>
    </row>
    <row r="658" spans="2:6">
      <c r="B658" s="46">
        <v>548</v>
      </c>
      <c r="C658" s="56">
        <v>83.840934464557137</v>
      </c>
      <c r="D658" s="16">
        <v>-1.3060564971905415</v>
      </c>
      <c r="E658" s="16">
        <v>27.360412001609802</v>
      </c>
      <c r="F658" s="57">
        <v>0.78482372479619977</v>
      </c>
    </row>
    <row r="659" spans="2:6">
      <c r="B659" s="46">
        <v>549</v>
      </c>
      <c r="C659" s="56">
        <v>25.162556629327835</v>
      </c>
      <c r="D659" s="16">
        <v>0.72545007922410687</v>
      </c>
      <c r="E659" s="16">
        <v>19.723414301872253</v>
      </c>
      <c r="F659" s="57">
        <v>0.69084754033868312</v>
      </c>
    </row>
    <row r="660" spans="2:6">
      <c r="B660" s="46">
        <v>550</v>
      </c>
      <c r="C660" s="56">
        <v>64.697628392752563</v>
      </c>
      <c r="D660" s="16">
        <v>-0.7725798065449504</v>
      </c>
      <c r="E660" s="16">
        <v>21.444959998130798</v>
      </c>
      <c r="F660" s="57">
        <v>0.68619885465092656</v>
      </c>
    </row>
    <row r="661" spans="2:6">
      <c r="B661" s="46">
        <v>551</v>
      </c>
      <c r="C661" s="56">
        <v>20.256804531790081</v>
      </c>
      <c r="D661" s="16">
        <v>0.16517116601828113</v>
      </c>
      <c r="E661" s="16">
        <v>26.677270770072937</v>
      </c>
      <c r="F661" s="57">
        <v>0.51082719900124074</v>
      </c>
    </row>
    <row r="662" spans="2:6">
      <c r="B662" s="46">
        <v>552</v>
      </c>
      <c r="C662" s="56">
        <v>33.01290784058483</v>
      </c>
      <c r="D662" s="16">
        <v>-0.44068704804168379</v>
      </c>
      <c r="E662" s="16">
        <v>29.250302672386169</v>
      </c>
      <c r="F662" s="57">
        <v>0.60064568112277983</v>
      </c>
    </row>
    <row r="663" spans="2:6">
      <c r="B663" s="46">
        <v>553</v>
      </c>
      <c r="C663" s="56">
        <v>27.759063218453324</v>
      </c>
      <c r="D663" s="16">
        <v>-3.6327572944303971E-2</v>
      </c>
      <c r="E663" s="16">
        <v>18.890496134757996</v>
      </c>
      <c r="F663" s="57">
        <v>0.431280902401042</v>
      </c>
    </row>
    <row r="664" spans="2:6">
      <c r="B664" s="46">
        <v>554</v>
      </c>
      <c r="C664" s="56">
        <v>8.4646538867798764</v>
      </c>
      <c r="D664" s="16">
        <v>0.91495582267120223</v>
      </c>
      <c r="E664" s="16">
        <v>26.939525961875916</v>
      </c>
      <c r="F664" s="57">
        <v>0.36182305006136894</v>
      </c>
    </row>
    <row r="665" spans="2:6">
      <c r="B665" s="46">
        <v>555</v>
      </c>
      <c r="C665" s="56">
        <v>83.634803289805262</v>
      </c>
      <c r="D665" s="16">
        <v>-0.767395569383442</v>
      </c>
      <c r="E665" s="16">
        <v>23.573051333427429</v>
      </c>
      <c r="F665" s="57">
        <v>0.97857586435644628</v>
      </c>
    </row>
    <row r="666" spans="2:6">
      <c r="B666" s="46">
        <v>556</v>
      </c>
      <c r="C666" s="56">
        <v>24.488681418400166</v>
      </c>
      <c r="D666" s="16">
        <v>0.6649690837926634</v>
      </c>
      <c r="E666" s="16">
        <v>18.519465804100037</v>
      </c>
      <c r="F666" s="57">
        <v>0.6054731807538033</v>
      </c>
    </row>
    <row r="667" spans="2:6">
      <c r="B667" s="46">
        <v>557</v>
      </c>
      <c r="C667" s="56">
        <v>27.221802722554855</v>
      </c>
      <c r="D667" s="16">
        <v>0.27767275313208234</v>
      </c>
      <c r="E667" s="16">
        <v>35.278647303581238</v>
      </c>
      <c r="F667" s="57">
        <v>0.98116254712331297</v>
      </c>
    </row>
    <row r="668" spans="2:6">
      <c r="B668" s="46">
        <v>558</v>
      </c>
      <c r="C668" s="56">
        <v>27.482857984061837</v>
      </c>
      <c r="D668" s="16">
        <v>-0.40220614602446925</v>
      </c>
      <c r="E668" s="16">
        <v>24.840708136558533</v>
      </c>
      <c r="F668" s="57">
        <v>0.43608821592469216</v>
      </c>
    </row>
    <row r="669" spans="2:6">
      <c r="B669" s="46">
        <v>559</v>
      </c>
      <c r="C669" s="56">
        <v>31.922570085174918</v>
      </c>
      <c r="D669" s="16">
        <v>-0.34795427743996976</v>
      </c>
      <c r="E669" s="16">
        <v>26.904744982719421</v>
      </c>
      <c r="F669" s="57">
        <v>0.56957481139500143</v>
      </c>
    </row>
    <row r="670" spans="2:6">
      <c r="B670" s="46">
        <v>560</v>
      </c>
      <c r="C670" s="56">
        <v>19.06597933512306</v>
      </c>
      <c r="D670" s="16">
        <v>-0.1075405326541231</v>
      </c>
      <c r="E670" s="16">
        <v>28.597588896751404</v>
      </c>
      <c r="F670" s="57">
        <v>0.42691037173614504</v>
      </c>
    </row>
    <row r="671" spans="2:6">
      <c r="B671" s="46">
        <v>561</v>
      </c>
      <c r="C671" s="56">
        <v>40.17517865739795</v>
      </c>
      <c r="D671" s="16">
        <v>-0.10160325553970599</v>
      </c>
      <c r="E671" s="16">
        <v>26.69255530834198</v>
      </c>
      <c r="F671" s="57">
        <v>0.84309656630237106</v>
      </c>
    </row>
    <row r="672" spans="2:6">
      <c r="B672" s="46">
        <v>562</v>
      </c>
      <c r="C672" s="56">
        <v>75.304760248675066</v>
      </c>
      <c r="D672" s="16">
        <v>-0.96968115584690151</v>
      </c>
      <c r="E672" s="16">
        <v>29.32819402217865</v>
      </c>
      <c r="F672" s="57">
        <v>0.95326518778777125</v>
      </c>
    </row>
    <row r="673" spans="2:6">
      <c r="B673" s="46">
        <v>563</v>
      </c>
      <c r="C673" s="56">
        <v>77.732965716674286</v>
      </c>
      <c r="D673" s="16">
        <v>-0.5370924650373472</v>
      </c>
      <c r="E673" s="16">
        <v>19.227039217948914</v>
      </c>
      <c r="F673" s="57">
        <v>0.86976161941378116</v>
      </c>
    </row>
    <row r="674" spans="2:6">
      <c r="B674" s="46">
        <v>564</v>
      </c>
      <c r="C674" s="56">
        <v>11.127204028468102</v>
      </c>
      <c r="D674" s="16">
        <v>0.792550111075776</v>
      </c>
      <c r="E674" s="16">
        <v>32.414359450340271</v>
      </c>
      <c r="F674" s="57">
        <v>0.52589477711668009</v>
      </c>
    </row>
    <row r="675" spans="2:6">
      <c r="B675" s="46">
        <v>565</v>
      </c>
      <c r="C675" s="56">
        <v>19.755325615231698</v>
      </c>
      <c r="D675" s="16">
        <v>0.87963512514423992</v>
      </c>
      <c r="E675" s="16">
        <v>22.436907649040222</v>
      </c>
      <c r="F675" s="57">
        <v>0.68635382673509115</v>
      </c>
    </row>
    <row r="676" spans="2:6">
      <c r="B676" s="46">
        <v>566</v>
      </c>
      <c r="C676" s="56">
        <v>14.938553689919491</v>
      </c>
      <c r="D676" s="16">
        <v>0.72372861759275553</v>
      </c>
      <c r="E676" s="16">
        <v>38.081671118736267</v>
      </c>
      <c r="F676" s="57">
        <v>0.79095807619748115</v>
      </c>
    </row>
    <row r="677" spans="2:6">
      <c r="B677" s="46">
        <v>567</v>
      </c>
      <c r="C677" s="56">
        <v>32.570986245029019</v>
      </c>
      <c r="D677" s="16">
        <v>0.10857772867839408</v>
      </c>
      <c r="E677" s="16">
        <v>32.594621539115906</v>
      </c>
      <c r="F677" s="57">
        <v>0.96507374270966051</v>
      </c>
    </row>
    <row r="678" spans="2:6">
      <c r="B678" s="46">
        <v>568</v>
      </c>
      <c r="C678" s="56">
        <v>92.00005645519677</v>
      </c>
      <c r="D678" s="16">
        <v>-1.4549016005267388</v>
      </c>
      <c r="E678" s="16">
        <v>30.399464964866638</v>
      </c>
      <c r="F678" s="57">
        <v>0.86336389494228361</v>
      </c>
    </row>
    <row r="679" spans="2:6">
      <c r="B679" s="46">
        <v>569</v>
      </c>
      <c r="C679" s="56">
        <v>15.527592508753761</v>
      </c>
      <c r="D679" s="16">
        <v>0.55849715864727545</v>
      </c>
      <c r="E679" s="16">
        <v>35.316391825675964</v>
      </c>
      <c r="F679" s="57">
        <v>0.68020517021834848</v>
      </c>
    </row>
    <row r="680" spans="2:6">
      <c r="B680" s="46">
        <v>570</v>
      </c>
      <c r="C680" s="56">
        <v>27.592479512890417</v>
      </c>
      <c r="D680" s="16">
        <v>0.40464985621974892</v>
      </c>
      <c r="E680" s="16">
        <v>32.280826926231384</v>
      </c>
      <c r="F680" s="57">
        <v>0.99343776670069694</v>
      </c>
    </row>
    <row r="681" spans="2:6">
      <c r="B681" s="46">
        <v>571</v>
      </c>
      <c r="C681" s="56">
        <v>20.920337298984816</v>
      </c>
      <c r="D681" s="16">
        <v>0.18812981857199357</v>
      </c>
      <c r="E681" s="16">
        <v>38.562179446220398</v>
      </c>
      <c r="F681" s="57">
        <v>0.77478201057951446</v>
      </c>
    </row>
    <row r="682" spans="2:6">
      <c r="B682" s="46">
        <v>572</v>
      </c>
      <c r="C682" s="56">
        <v>77.640416777836705</v>
      </c>
      <c r="D682" s="16">
        <v>-1.0543735755434134</v>
      </c>
      <c r="E682" s="16">
        <v>28.482592940330505</v>
      </c>
      <c r="F682" s="57">
        <v>0.90025519825983047</v>
      </c>
    </row>
    <row r="683" spans="2:6">
      <c r="B683" s="46">
        <v>573</v>
      </c>
      <c r="C683" s="56">
        <v>22.225132172047271</v>
      </c>
      <c r="D683" s="16">
        <v>-0.59094436021927288</v>
      </c>
      <c r="E683" s="16">
        <v>39.635695338249207</v>
      </c>
      <c r="F683" s="57">
        <v>0.49392141354901792</v>
      </c>
    </row>
    <row r="684" spans="2:6">
      <c r="B684" s="46">
        <v>574</v>
      </c>
      <c r="C684" s="56">
        <v>45.341207422782283</v>
      </c>
      <c r="D684" s="16">
        <v>-3.0225611701192274E-2</v>
      </c>
      <c r="E684" s="16">
        <v>20.605348944664001</v>
      </c>
      <c r="F684" s="57">
        <v>0.77164171984429364</v>
      </c>
    </row>
    <row r="685" spans="2:6">
      <c r="B685" s="46">
        <v>575</v>
      </c>
      <c r="C685" s="56">
        <v>22.369808803376269</v>
      </c>
      <c r="D685" s="16">
        <v>-0.82977304942889307</v>
      </c>
      <c r="E685" s="16">
        <v>36.18440043926239</v>
      </c>
      <c r="F685" s="57">
        <v>0.38482392732021808</v>
      </c>
    </row>
    <row r="686" spans="2:6">
      <c r="B686" s="46">
        <v>576</v>
      </c>
      <c r="C686" s="56">
        <v>23.33865385973634</v>
      </c>
      <c r="D686" s="16">
        <v>0.31312866462293498</v>
      </c>
      <c r="E686" s="16">
        <v>38.093430876731873</v>
      </c>
      <c r="F686" s="57">
        <v>0.93083953511619566</v>
      </c>
    </row>
    <row r="687" spans="2:6">
      <c r="B687" s="46">
        <v>577</v>
      </c>
      <c r="C687" s="56">
        <v>37.768015971821697</v>
      </c>
      <c r="D687" s="16">
        <v>-0.91419179412082741</v>
      </c>
      <c r="E687" s="16">
        <v>37.199505686759949</v>
      </c>
      <c r="F687" s="57">
        <v>0.63010674852397441</v>
      </c>
    </row>
    <row r="688" spans="2:6">
      <c r="B688" s="46">
        <v>578</v>
      </c>
      <c r="C688" s="56">
        <v>21.837003368733434</v>
      </c>
      <c r="D688" s="16">
        <v>0.21197876905188717</v>
      </c>
      <c r="E688" s="16">
        <v>39.234924674034119</v>
      </c>
      <c r="F688" s="57">
        <v>0.83650747117514612</v>
      </c>
    </row>
    <row r="689" spans="2:6">
      <c r="B689" s="46">
        <v>579</v>
      </c>
      <c r="C689" s="56">
        <v>14.051305750229339</v>
      </c>
      <c r="D689" s="16">
        <v>1.0096826637678908</v>
      </c>
      <c r="E689" s="16">
        <v>30.015972018241882</v>
      </c>
      <c r="F689" s="57">
        <v>0.71447037222864629</v>
      </c>
    </row>
    <row r="690" spans="2:6">
      <c r="B690" s="46">
        <v>580</v>
      </c>
      <c r="C690" s="56">
        <v>15.480259253677486</v>
      </c>
      <c r="D690" s="16">
        <v>0.83859825685694922</v>
      </c>
      <c r="E690" s="16">
        <v>32.16166627407074</v>
      </c>
      <c r="F690" s="57">
        <v>0.7493877285582542</v>
      </c>
    </row>
    <row r="691" spans="2:6">
      <c r="B691" s="46">
        <v>581</v>
      </c>
      <c r="C691" s="56">
        <v>26.842264722680358</v>
      </c>
      <c r="D691" s="16">
        <v>-0.91559068264961274</v>
      </c>
      <c r="E691" s="16">
        <v>35.312510371208191</v>
      </c>
      <c r="F691" s="57">
        <v>0.42469864194009305</v>
      </c>
    </row>
    <row r="692" spans="2:6">
      <c r="B692" s="46">
        <v>582</v>
      </c>
      <c r="C692" s="56">
        <v>27.395337657013719</v>
      </c>
      <c r="D692" s="16">
        <v>0.67753862445273216</v>
      </c>
      <c r="E692" s="16">
        <v>19.849241614341736</v>
      </c>
      <c r="F692" s="57">
        <v>0.73230583124012949</v>
      </c>
    </row>
    <row r="693" spans="2:6">
      <c r="B693" s="46">
        <v>583</v>
      </c>
      <c r="C693" s="56">
        <v>15.533790569428572</v>
      </c>
      <c r="D693" s="16">
        <v>1.1107440544575746</v>
      </c>
      <c r="E693" s="16">
        <v>30.111581683158875</v>
      </c>
      <c r="F693" s="57">
        <v>0.84965879960167412</v>
      </c>
    </row>
    <row r="694" spans="2:6">
      <c r="B694" s="46">
        <v>584</v>
      </c>
      <c r="C694" s="56">
        <v>25.495274602089559</v>
      </c>
      <c r="D694" s="16">
        <v>0.46751761436334321</v>
      </c>
      <c r="E694" s="16">
        <v>33.116986632347107</v>
      </c>
      <c r="F694" s="57">
        <v>0.98350397663288114</v>
      </c>
    </row>
    <row r="695" spans="2:6">
      <c r="B695" s="46">
        <v>585</v>
      </c>
      <c r="C695" s="56">
        <v>36.844955591530116</v>
      </c>
      <c r="D695" s="16">
        <v>-0.11001059494142436</v>
      </c>
      <c r="E695" s="16">
        <v>24.779396891593933</v>
      </c>
      <c r="F695" s="57">
        <v>0.71363463559424878</v>
      </c>
    </row>
    <row r="696" spans="2:6">
      <c r="B696" s="46">
        <v>586</v>
      </c>
      <c r="C696" s="56">
        <v>44.214570156859054</v>
      </c>
      <c r="D696" s="16">
        <v>-0.49702718545344593</v>
      </c>
      <c r="E696" s="16">
        <v>31.627987265586853</v>
      </c>
      <c r="F696" s="57">
        <v>0.83664098558611866</v>
      </c>
    </row>
    <row r="697" spans="2:6">
      <c r="B697" s="46">
        <v>587</v>
      </c>
      <c r="C697" s="56">
        <v>27.659689319177257</v>
      </c>
      <c r="D697" s="16">
        <v>1.8988149719367828E-2</v>
      </c>
      <c r="E697" s="16">
        <v>30.025916934013367</v>
      </c>
      <c r="F697" s="57">
        <v>0.70966003873617645</v>
      </c>
    </row>
    <row r="698" spans="2:6">
      <c r="B698" s="46">
        <v>588</v>
      </c>
      <c r="C698" s="56">
        <v>11.415147074624123</v>
      </c>
      <c r="D698" s="16">
        <v>0.83797948000021161</v>
      </c>
      <c r="E698" s="16">
        <v>24.889079451560974</v>
      </c>
      <c r="F698" s="57">
        <v>0.42745905238695142</v>
      </c>
    </row>
    <row r="699" spans="2:6">
      <c r="B699" s="46">
        <v>589</v>
      </c>
      <c r="C699" s="56">
        <v>41.113295553978553</v>
      </c>
      <c r="D699" s="16">
        <v>-0.7330893800003333</v>
      </c>
      <c r="E699" s="16">
        <v>23.904852747917175</v>
      </c>
      <c r="F699" s="57">
        <v>0.49951884628331661</v>
      </c>
    </row>
    <row r="700" spans="2:6">
      <c r="B700" s="46">
        <v>590</v>
      </c>
      <c r="C700" s="56">
        <v>6.136048184690754</v>
      </c>
      <c r="D700" s="16">
        <v>0.83032452837350779</v>
      </c>
      <c r="E700" s="16">
        <v>39.25084912776947</v>
      </c>
      <c r="F700" s="57">
        <v>0.3604503947599888</v>
      </c>
    </row>
    <row r="701" spans="2:6">
      <c r="B701" s="46">
        <v>591</v>
      </c>
      <c r="C701" s="56">
        <v>20.297363443782434</v>
      </c>
      <c r="D701" s="16">
        <v>-0.37598239833399394</v>
      </c>
      <c r="E701" s="16">
        <v>28.813665270805359</v>
      </c>
      <c r="F701" s="57">
        <v>0.38041159392902851</v>
      </c>
    </row>
    <row r="702" spans="2:6">
      <c r="B702" s="46">
        <v>592</v>
      </c>
      <c r="C702" s="56">
        <v>52.911348952373181</v>
      </c>
      <c r="D702" s="16">
        <v>-0.25212517356663028</v>
      </c>
      <c r="E702" s="16">
        <v>18.907632231712341</v>
      </c>
      <c r="F702" s="57">
        <v>0.70885720386734008</v>
      </c>
    </row>
    <row r="703" spans="2:6">
      <c r="B703" s="46">
        <v>593</v>
      </c>
      <c r="C703" s="56">
        <v>53.944601511196566</v>
      </c>
      <c r="D703" s="16">
        <v>-0.7241061895196198</v>
      </c>
      <c r="E703" s="16">
        <v>34.493565440177917</v>
      </c>
      <c r="F703" s="57">
        <v>0.95162216580417158</v>
      </c>
    </row>
    <row r="704" spans="2:6">
      <c r="B704" s="46">
        <v>594</v>
      </c>
      <c r="C704" s="56">
        <v>21.629336456821868</v>
      </c>
      <c r="D704" s="16">
        <v>9.8382581613699005E-2</v>
      </c>
      <c r="E704" s="16">
        <v>34.897514700889587</v>
      </c>
      <c r="F704" s="57">
        <v>0.6813382943086147</v>
      </c>
    </row>
    <row r="705" spans="2:6">
      <c r="B705" s="46">
        <v>595</v>
      </c>
      <c r="C705" s="56">
        <v>15.717954598631421</v>
      </c>
      <c r="D705" s="16">
        <v>0.92857398576988959</v>
      </c>
      <c r="E705" s="16">
        <v>31.029514193534851</v>
      </c>
      <c r="F705" s="57">
        <v>0.78118434447710516</v>
      </c>
    </row>
    <row r="706" spans="2:6">
      <c r="B706" s="46">
        <v>596</v>
      </c>
      <c r="C706" s="56">
        <v>40.645310539510682</v>
      </c>
      <c r="D706" s="16">
        <v>-0.2047214153104614</v>
      </c>
      <c r="E706" s="16">
        <v>32.102332472801208</v>
      </c>
      <c r="F706" s="57">
        <v>0.95530255412092213</v>
      </c>
    </row>
    <row r="707" spans="2:6">
      <c r="B707" s="46">
        <v>597</v>
      </c>
      <c r="C707" s="56">
        <v>48.836470412055824</v>
      </c>
      <c r="D707" s="16">
        <v>-0.14582997671466885</v>
      </c>
      <c r="E707" s="16">
        <v>19.85022246837616</v>
      </c>
      <c r="F707" s="57">
        <v>0.73921536095368867</v>
      </c>
    </row>
    <row r="708" spans="2:6">
      <c r="B708" s="46">
        <v>598</v>
      </c>
      <c r="C708" s="56">
        <v>25.333560074620323</v>
      </c>
      <c r="D708" s="16">
        <v>-0.27260465855545363</v>
      </c>
      <c r="E708" s="16">
        <v>38.247671484947205</v>
      </c>
      <c r="F708" s="57">
        <v>0.67690879477887156</v>
      </c>
    </row>
    <row r="709" spans="2:6">
      <c r="B709" s="46">
        <v>599</v>
      </c>
      <c r="C709" s="56">
        <v>17.031395708620277</v>
      </c>
      <c r="D709" s="16">
        <v>1.495472195023877</v>
      </c>
      <c r="E709" s="16">
        <v>24.728151202201843</v>
      </c>
      <c r="F709" s="57">
        <v>0.99791574467728139</v>
      </c>
    </row>
    <row r="710" spans="2:6">
      <c r="B710" s="46">
        <v>600</v>
      </c>
      <c r="C710" s="56">
        <v>86.863551286199751</v>
      </c>
      <c r="D710" s="16">
        <v>-1.7376359227399063</v>
      </c>
      <c r="E710" s="16">
        <v>20.902867674827576</v>
      </c>
      <c r="F710" s="57">
        <v>0.46106590119457247</v>
      </c>
    </row>
    <row r="711" spans="2:6">
      <c r="B711" s="46">
        <v>601</v>
      </c>
      <c r="C711" s="56">
        <v>20.103183074334481</v>
      </c>
      <c r="D711" s="16">
        <v>0.1637370285218106</v>
      </c>
      <c r="E711" s="16">
        <v>36.779511332511902</v>
      </c>
      <c r="F711" s="57">
        <v>0.69823597352874278</v>
      </c>
    </row>
    <row r="712" spans="2:6">
      <c r="B712" s="46">
        <v>602</v>
      </c>
      <c r="C712" s="56">
        <v>62.492883441017405</v>
      </c>
      <c r="D712" s="16">
        <v>-1.1522411419281613</v>
      </c>
      <c r="E712" s="16">
        <v>30.481006979942322</v>
      </c>
      <c r="F712" s="57">
        <v>0.72476608171763424</v>
      </c>
    </row>
    <row r="713" spans="2:6">
      <c r="B713" s="46">
        <v>603</v>
      </c>
      <c r="C713" s="56">
        <v>35.6305727215072</v>
      </c>
      <c r="D713" s="16">
        <v>0.3130098094705423</v>
      </c>
      <c r="E713" s="16">
        <v>25.464263796806335</v>
      </c>
      <c r="F713" s="57">
        <v>0.94987662382643223</v>
      </c>
    </row>
    <row r="714" spans="2:6">
      <c r="B714" s="46">
        <v>604</v>
      </c>
      <c r="C714" s="56">
        <v>60.55531471701903</v>
      </c>
      <c r="D714" s="16">
        <v>-1.3939163260959244</v>
      </c>
      <c r="E714" s="16">
        <v>35.238925337791443</v>
      </c>
      <c r="F714" s="57">
        <v>0.6870848181351662</v>
      </c>
    </row>
    <row r="715" spans="2:6">
      <c r="B715" s="46">
        <v>605</v>
      </c>
      <c r="C715" s="56">
        <v>22.398803039836004</v>
      </c>
      <c r="D715" s="16">
        <v>-0.51357563284004382</v>
      </c>
      <c r="E715" s="16">
        <v>37.586119532585144</v>
      </c>
      <c r="F715" s="57">
        <v>0.49795482032620908</v>
      </c>
    </row>
    <row r="716" spans="2:6">
      <c r="B716" s="46">
        <v>606</v>
      </c>
      <c r="C716" s="56">
        <v>56.371225989795157</v>
      </c>
      <c r="D716" s="16">
        <v>-0.4580693385038816</v>
      </c>
      <c r="E716" s="16">
        <v>20.277208685874939</v>
      </c>
      <c r="F716" s="57">
        <v>0.70251431567177769</v>
      </c>
    </row>
    <row r="717" spans="2:6">
      <c r="B717" s="46">
        <v>607</v>
      </c>
      <c r="C717" s="56">
        <v>11.625014512188583</v>
      </c>
      <c r="D717" s="16">
        <v>1.1954498666619857</v>
      </c>
      <c r="E717" s="16">
        <v>32.292539477348328</v>
      </c>
      <c r="F717" s="57">
        <v>0.72300448622143265</v>
      </c>
    </row>
    <row r="718" spans="2:6">
      <c r="B718" s="46">
        <v>608</v>
      </c>
      <c r="C718" s="56">
        <v>17.188581810588499</v>
      </c>
      <c r="D718" s="16">
        <v>1.0004948783407144</v>
      </c>
      <c r="E718" s="16">
        <v>20.54019296169281</v>
      </c>
      <c r="F718" s="57">
        <v>0.59429675298957829</v>
      </c>
    </row>
    <row r="719" spans="2:6">
      <c r="B719" s="46">
        <v>609</v>
      </c>
      <c r="C719" s="56">
        <v>35.102630360084703</v>
      </c>
      <c r="D719" s="16">
        <v>-0.153565553197308</v>
      </c>
      <c r="E719" s="16">
        <v>24.074734568595886</v>
      </c>
      <c r="F719" s="57">
        <v>0.64097609314296244</v>
      </c>
    </row>
    <row r="720" spans="2:6">
      <c r="B720" s="46">
        <v>610</v>
      </c>
      <c r="C720" s="56">
        <v>5.4625549092562018</v>
      </c>
      <c r="D720" s="16">
        <v>2.7122629448982538</v>
      </c>
      <c r="E720" s="16">
        <v>21.815964102745056</v>
      </c>
      <c r="F720" s="57">
        <v>0.65442433218817708</v>
      </c>
    </row>
    <row r="721" spans="2:6">
      <c r="B721" s="46">
        <v>611</v>
      </c>
      <c r="C721" s="56">
        <v>18.781614555792803</v>
      </c>
      <c r="D721" s="16">
        <v>0.37506235700050494</v>
      </c>
      <c r="E721" s="16">
        <v>27.76766574382782</v>
      </c>
      <c r="F721" s="57">
        <v>0.56990351115915772</v>
      </c>
    </row>
    <row r="722" spans="2:6">
      <c r="B722" s="46">
        <v>612</v>
      </c>
      <c r="C722" s="56">
        <v>22.283014945611388</v>
      </c>
      <c r="D722" s="16">
        <v>-0.14033919617516077</v>
      </c>
      <c r="E722" s="16">
        <v>37.736358046531677</v>
      </c>
      <c r="F722" s="57">
        <v>0.64363922880468372</v>
      </c>
    </row>
    <row r="723" spans="2:6">
      <c r="B723" s="46">
        <v>613</v>
      </c>
      <c r="C723" s="56">
        <v>8.6148204428021575</v>
      </c>
      <c r="D723" s="16">
        <v>1.3238509082559526</v>
      </c>
      <c r="E723" s="16">
        <v>25.550043940544128</v>
      </c>
      <c r="F723" s="57">
        <v>0.46323725877587796</v>
      </c>
    </row>
    <row r="724" spans="2:6">
      <c r="B724" s="46">
        <v>614</v>
      </c>
      <c r="C724" s="56">
        <v>29.718825732212931</v>
      </c>
      <c r="D724" s="16">
        <v>-5.3987160883496067E-2</v>
      </c>
      <c r="E724" s="16">
        <v>32.776960730552673</v>
      </c>
      <c r="F724" s="57">
        <v>0.79143364181370734</v>
      </c>
    </row>
    <row r="725" spans="2:6">
      <c r="B725" s="46">
        <v>615</v>
      </c>
      <c r="C725" s="56">
        <v>46.043812092082383</v>
      </c>
      <c r="D725" s="16">
        <v>9.4877566101687627E-2</v>
      </c>
      <c r="E725" s="16">
        <v>21.944330096244812</v>
      </c>
      <c r="F725" s="57">
        <v>0.90984455293648248</v>
      </c>
    </row>
    <row r="726" spans="2:6">
      <c r="B726" s="46">
        <v>616</v>
      </c>
      <c r="C726" s="56">
        <v>41.95785747791512</v>
      </c>
      <c r="D726" s="16">
        <v>8.2041310893321742E-2</v>
      </c>
      <c r="E726" s="16">
        <v>21.257108092308044</v>
      </c>
      <c r="F726" s="57">
        <v>0.79604974362735748</v>
      </c>
    </row>
    <row r="727" spans="2:6">
      <c r="B727" s="46">
        <v>617</v>
      </c>
      <c r="C727" s="56">
        <v>41.57627370590771</v>
      </c>
      <c r="D727" s="16">
        <v>-0.5249817657345146</v>
      </c>
      <c r="E727" s="16">
        <v>32.816735148429871</v>
      </c>
      <c r="F727" s="57">
        <v>0.80067585902183058</v>
      </c>
    </row>
    <row r="728" spans="2:6">
      <c r="B728" s="46">
        <v>618</v>
      </c>
      <c r="C728" s="56">
        <v>26.298133003862926</v>
      </c>
      <c r="D728" s="16">
        <v>0.11481962095811599</v>
      </c>
      <c r="E728" s="16">
        <v>34.339886069297791</v>
      </c>
      <c r="F728" s="57">
        <v>0.82447973009524345</v>
      </c>
    </row>
    <row r="729" spans="2:6">
      <c r="B729" s="46">
        <v>619</v>
      </c>
      <c r="C729" s="56">
        <v>70.397236341816367</v>
      </c>
      <c r="D729" s="16">
        <v>-0.86034160441857455</v>
      </c>
      <c r="E729" s="16">
        <v>30.377220034599304</v>
      </c>
      <c r="F729" s="57">
        <v>0.99543174085028174</v>
      </c>
    </row>
    <row r="730" spans="2:6">
      <c r="B730" s="46">
        <v>620</v>
      </c>
      <c r="C730" s="56">
        <v>37.337481809277477</v>
      </c>
      <c r="D730" s="16">
        <v>-0.3712458684372677</v>
      </c>
      <c r="E730" s="16">
        <v>21.032130599021912</v>
      </c>
      <c r="F730" s="57">
        <v>0.51246577050447462</v>
      </c>
    </row>
    <row r="731" spans="2:6">
      <c r="B731" s="46">
        <v>621</v>
      </c>
      <c r="C731" s="56">
        <v>83.628224372074897</v>
      </c>
      <c r="D731" s="16">
        <v>-1.1214617469526378</v>
      </c>
      <c r="E731" s="16">
        <v>20.179495692253113</v>
      </c>
      <c r="F731" s="57">
        <v>0.65589601067769532</v>
      </c>
    </row>
    <row r="732" spans="2:6">
      <c r="B732" s="46">
        <v>622</v>
      </c>
      <c r="C732" s="56">
        <v>11.991330152265625</v>
      </c>
      <c r="D732" s="16">
        <v>0.82971979130552198</v>
      </c>
      <c r="E732" s="16">
        <v>35.184427618980408</v>
      </c>
      <c r="F732" s="57">
        <v>0.63116675757966045</v>
      </c>
    </row>
    <row r="733" spans="2:6">
      <c r="B733" s="46">
        <v>623</v>
      </c>
      <c r="C733" s="56">
        <v>43.789986579733402</v>
      </c>
      <c r="D733" s="16">
        <v>-0.28657722673402575</v>
      </c>
      <c r="E733" s="16">
        <v>30.121023058891296</v>
      </c>
      <c r="F733" s="57">
        <v>0.9126025791974306</v>
      </c>
    </row>
    <row r="734" spans="2:6">
      <c r="B734" s="46">
        <v>624</v>
      </c>
      <c r="C734" s="56">
        <v>49.31514207488619</v>
      </c>
      <c r="D734" s="16">
        <v>-0.54940123278034159</v>
      </c>
      <c r="E734" s="16">
        <v>26.491113066673279</v>
      </c>
      <c r="F734" s="57">
        <v>0.75382485748291017</v>
      </c>
    </row>
    <row r="735" spans="2:6">
      <c r="B735" s="46">
        <v>625</v>
      </c>
      <c r="C735" s="56">
        <v>17.31630156225803</v>
      </c>
      <c r="D735" s="16">
        <v>0.1224465255937441</v>
      </c>
      <c r="E735" s="16">
        <v>33.443013072013855</v>
      </c>
      <c r="F735" s="57">
        <v>0.53150190554034715</v>
      </c>
    </row>
    <row r="736" spans="2:6">
      <c r="B736" s="46">
        <v>626</v>
      </c>
      <c r="C736" s="56">
        <v>91.492760194856771</v>
      </c>
      <c r="D736" s="16">
        <v>-1.2054720896396443</v>
      </c>
      <c r="E736" s="16">
        <v>27.490272879600525</v>
      </c>
      <c r="F736" s="57">
        <v>0.92243225981383326</v>
      </c>
    </row>
    <row r="737" spans="2:6">
      <c r="B737" s="46">
        <v>627</v>
      </c>
      <c r="C737" s="56">
        <v>86.214653927023008</v>
      </c>
      <c r="D737" s="16">
        <v>-1.0370354154446821</v>
      </c>
      <c r="E737" s="16">
        <v>25.730426669120789</v>
      </c>
      <c r="F737" s="57">
        <v>0.9139612472748041</v>
      </c>
    </row>
    <row r="738" spans="2:6">
      <c r="B738" s="46">
        <v>628</v>
      </c>
      <c r="C738" s="56">
        <v>35.941397532529045</v>
      </c>
      <c r="D738" s="16">
        <v>-0.60981613185420036</v>
      </c>
      <c r="E738" s="16">
        <v>32.563742995262146</v>
      </c>
      <c r="F738" s="57">
        <v>0.64773112760953899</v>
      </c>
    </row>
    <row r="739" spans="2:6">
      <c r="B739" s="46">
        <v>629</v>
      </c>
      <c r="C739" s="56">
        <v>28.83022088667262</v>
      </c>
      <c r="D739" s="16">
        <v>-1.025101519584626</v>
      </c>
      <c r="E739" s="16">
        <v>35.911974787712097</v>
      </c>
      <c r="F739" s="57">
        <v>0.43009771040666106</v>
      </c>
    </row>
    <row r="740" spans="2:6">
      <c r="B740" s="46">
        <v>630</v>
      </c>
      <c r="C740" s="56">
        <v>72.385062633458404</v>
      </c>
      <c r="D740" s="16">
        <v>-1.719355860629787</v>
      </c>
      <c r="E740" s="16">
        <v>30.937109351158142</v>
      </c>
      <c r="F740" s="57">
        <v>0.57588034734463689</v>
      </c>
    </row>
    <row r="741" spans="2:6">
      <c r="B741" s="46">
        <v>631</v>
      </c>
      <c r="C741" s="56">
        <v>8.2960443408373763</v>
      </c>
      <c r="D741" s="16">
        <v>1.9862444292668089</v>
      </c>
      <c r="E741" s="16">
        <v>27.260118365287781</v>
      </c>
      <c r="F741" s="57">
        <v>0.75211189937927725</v>
      </c>
    </row>
    <row r="742" spans="2:6">
      <c r="B742" s="46">
        <v>632</v>
      </c>
      <c r="C742" s="56">
        <v>14.02920014129996</v>
      </c>
      <c r="D742" s="16">
        <v>0.81049500163454891</v>
      </c>
      <c r="E742" s="16">
        <v>39.679707884788513</v>
      </c>
      <c r="F742" s="57">
        <v>0.82178877893123625</v>
      </c>
    </row>
    <row r="743" spans="2:6">
      <c r="B743" s="46">
        <v>633</v>
      </c>
      <c r="C743" s="56">
        <v>23.956766531004636</v>
      </c>
      <c r="D743" s="16">
        <v>0.48918037246108104</v>
      </c>
      <c r="E743" s="16">
        <v>18.391068339347839</v>
      </c>
      <c r="F743" s="57">
        <v>0.52095426707351211</v>
      </c>
    </row>
    <row r="744" spans="2:6">
      <c r="B744" s="46">
        <v>634</v>
      </c>
      <c r="C744" s="56">
        <v>24.898404930888479</v>
      </c>
      <c r="D744" s="16">
        <v>0.18179944223377464</v>
      </c>
      <c r="E744" s="16">
        <v>26.704624533653259</v>
      </c>
      <c r="F744" s="57">
        <v>0.63578190571894644</v>
      </c>
    </row>
    <row r="745" spans="2:6">
      <c r="B745" s="46">
        <v>635</v>
      </c>
      <c r="C745" s="56">
        <v>5.9937854941017319</v>
      </c>
      <c r="D745" s="16">
        <v>1.2817569286491903</v>
      </c>
      <c r="E745" s="16">
        <v>28.264785647392273</v>
      </c>
      <c r="F745" s="57">
        <v>0.34632536480772497</v>
      </c>
    </row>
    <row r="746" spans="2:6">
      <c r="B746" s="46">
        <v>636</v>
      </c>
      <c r="C746" s="56">
        <v>16.744587608803997</v>
      </c>
      <c r="D746" s="16">
        <v>0.71848395804860921</v>
      </c>
      <c r="E746" s="16">
        <v>31.76869523525238</v>
      </c>
      <c r="F746" s="57">
        <v>0.73693528449487689</v>
      </c>
    </row>
    <row r="747" spans="2:6">
      <c r="B747" s="46">
        <v>637</v>
      </c>
      <c r="C747" s="56">
        <v>18.137361049129815</v>
      </c>
      <c r="D747" s="16">
        <v>0.54854296810516245</v>
      </c>
      <c r="E747" s="16">
        <v>21.184981226921082</v>
      </c>
      <c r="F747" s="57">
        <v>0.47334239233777525</v>
      </c>
    </row>
    <row r="748" spans="2:6">
      <c r="B748" s="46">
        <v>638</v>
      </c>
      <c r="C748" s="56">
        <v>38.162323403951802</v>
      </c>
      <c r="D748" s="16">
        <v>0.3763557693666395</v>
      </c>
      <c r="E748" s="16">
        <v>23.472505927085876</v>
      </c>
      <c r="F748" s="57">
        <v>0.97974109548363686</v>
      </c>
    </row>
    <row r="749" spans="2:6">
      <c r="B749" s="46">
        <v>639</v>
      </c>
      <c r="C749" s="56">
        <v>10.020469078254443</v>
      </c>
      <c r="D749" s="16">
        <v>0.93838677987083297</v>
      </c>
      <c r="E749" s="16">
        <v>27.799116015434265</v>
      </c>
      <c r="F749" s="57">
        <v>0.44920584785702228</v>
      </c>
    </row>
    <row r="750" spans="2:6">
      <c r="B750" s="46">
        <v>640</v>
      </c>
      <c r="C750" s="56">
        <v>27.967887275138349</v>
      </c>
      <c r="D750" s="16">
        <v>0.52639298753085018</v>
      </c>
      <c r="E750" s="16">
        <v>20.260392546653748</v>
      </c>
      <c r="F750" s="57">
        <v>0.68744149234733587</v>
      </c>
    </row>
    <row r="751" spans="2:6">
      <c r="B751" s="46">
        <v>641</v>
      </c>
      <c r="C751" s="56">
        <v>35.904392626788997</v>
      </c>
      <c r="D751" s="16">
        <v>0.11469144404007209</v>
      </c>
      <c r="E751" s="16">
        <v>24.098400950431824</v>
      </c>
      <c r="F751" s="57">
        <v>0.78986627799632547</v>
      </c>
    </row>
    <row r="752" spans="2:6">
      <c r="B752" s="46">
        <v>642</v>
      </c>
      <c r="C752" s="56">
        <v>23.297467092704832</v>
      </c>
      <c r="D752" s="16">
        <v>0.50340944102634244</v>
      </c>
      <c r="E752" s="16">
        <v>35.420441031455994</v>
      </c>
      <c r="F752" s="57">
        <v>0.98536205218558315</v>
      </c>
    </row>
    <row r="753" spans="2:6">
      <c r="B753" s="46">
        <v>643</v>
      </c>
      <c r="C753" s="56">
        <v>42.767036263568741</v>
      </c>
      <c r="D753" s="16">
        <v>-0.765168465236858</v>
      </c>
      <c r="E753" s="16">
        <v>30.417796969413757</v>
      </c>
      <c r="F753" s="57">
        <v>0.64669082782404419</v>
      </c>
    </row>
    <row r="754" spans="2:6">
      <c r="B754" s="46">
        <v>644</v>
      </c>
      <c r="C754" s="56">
        <v>29.036746549901462</v>
      </c>
      <c r="D754" s="16">
        <v>-0.21063775435878379</v>
      </c>
      <c r="E754" s="16">
        <v>22.084487318992615</v>
      </c>
      <c r="F754" s="57">
        <v>0.46757822553548811</v>
      </c>
    </row>
    <row r="755" spans="2:6">
      <c r="B755" s="46">
        <v>645</v>
      </c>
      <c r="C755" s="56">
        <v>58.551502599114293</v>
      </c>
      <c r="D755" s="16">
        <v>-1.0799220164185042</v>
      </c>
      <c r="E755" s="16">
        <v>34.436015009880066</v>
      </c>
      <c r="F755" s="57">
        <v>0.80646339084603791</v>
      </c>
    </row>
    <row r="756" spans="2:6">
      <c r="B756" s="46">
        <v>646</v>
      </c>
      <c r="C756" s="56">
        <v>17.693102915071151</v>
      </c>
      <c r="D756" s="16">
        <v>0.60035494084768504</v>
      </c>
      <c r="E756" s="16">
        <v>38.228117346763611</v>
      </c>
      <c r="F756" s="57">
        <v>0.86358228637166023</v>
      </c>
    </row>
    <row r="757" spans="2:6">
      <c r="B757" s="46">
        <v>647</v>
      </c>
      <c r="C757" s="56">
        <v>63.605484692723451</v>
      </c>
      <c r="D757" s="16">
        <v>-0.9105367832425264</v>
      </c>
      <c r="E757" s="16">
        <v>24.17551600933075</v>
      </c>
      <c r="F757" s="57">
        <v>0.69138445900566581</v>
      </c>
    </row>
    <row r="758" spans="2:6">
      <c r="B758" s="46">
        <v>648</v>
      </c>
      <c r="C758" s="56">
        <v>10.806056016605128</v>
      </c>
      <c r="D758" s="16">
        <v>1.041590882629555</v>
      </c>
      <c r="E758" s="16">
        <v>37.670667052268982</v>
      </c>
      <c r="F758" s="57">
        <v>0.70494968210620879</v>
      </c>
    </row>
    <row r="759" spans="2:6">
      <c r="B759" s="46">
        <v>649</v>
      </c>
      <c r="C759" s="56">
        <v>38.536235167260678</v>
      </c>
      <c r="D759" s="16">
        <v>2.0696985479390098E-2</v>
      </c>
      <c r="E759" s="16">
        <v>21.002510905265808</v>
      </c>
      <c r="F759" s="57">
        <v>0.6924045726837873</v>
      </c>
    </row>
    <row r="760" spans="2:6">
      <c r="B760" s="46">
        <v>650</v>
      </c>
      <c r="C760" s="56">
        <v>45.856090531910702</v>
      </c>
      <c r="D760" s="16">
        <v>-0.45297832224678541</v>
      </c>
      <c r="E760" s="16">
        <v>35.075222373008728</v>
      </c>
      <c r="F760" s="57">
        <v>0.99200598358874326</v>
      </c>
    </row>
    <row r="761" spans="2:6">
      <c r="B761" s="46">
        <v>651</v>
      </c>
      <c r="C761" s="56">
        <v>14.230948634681024</v>
      </c>
      <c r="D761" s="16">
        <v>0.76843607744786313</v>
      </c>
      <c r="E761" s="16">
        <v>24.626960635185242</v>
      </c>
      <c r="F761" s="57">
        <v>0.50255757069876195</v>
      </c>
    </row>
    <row r="762" spans="2:6">
      <c r="B762" s="46">
        <v>652</v>
      </c>
      <c r="C762" s="56">
        <v>39.711083593280179</v>
      </c>
      <c r="D762" s="16">
        <v>-0.17267470084334491</v>
      </c>
      <c r="E762" s="16">
        <v>28.948619246482849</v>
      </c>
      <c r="F762" s="57">
        <v>0.86049333510637283</v>
      </c>
    </row>
    <row r="763" spans="2:6">
      <c r="B763" s="46">
        <v>653</v>
      </c>
      <c r="C763" s="56">
        <v>30.382725540352798</v>
      </c>
      <c r="D763" s="16">
        <v>0.34469685590899923</v>
      </c>
      <c r="E763" s="16">
        <v>24.10257613658905</v>
      </c>
      <c r="F763" s="57">
        <v>0.78362734030644898</v>
      </c>
    </row>
    <row r="764" spans="2:6">
      <c r="B764" s="46">
        <v>654</v>
      </c>
      <c r="C764" s="56">
        <v>14.564671328408064</v>
      </c>
      <c r="D764" s="16">
        <v>0.45231815674026332</v>
      </c>
      <c r="E764" s="16">
        <v>34.641443610191345</v>
      </c>
      <c r="F764" s="57">
        <v>0.581570604383707</v>
      </c>
    </row>
    <row r="765" spans="2:6">
      <c r="B765" s="46">
        <v>655</v>
      </c>
      <c r="C765" s="56">
        <v>41.098109864158175</v>
      </c>
      <c r="D765" s="16">
        <v>-0.36070890830799579</v>
      </c>
      <c r="E765" s="16">
        <v>30.826818346977234</v>
      </c>
      <c r="F765" s="57">
        <v>0.83281436720020774</v>
      </c>
    </row>
    <row r="766" spans="2:6">
      <c r="B766" s="46">
        <v>656</v>
      </c>
      <c r="C766" s="56">
        <v>7.6323144297008243</v>
      </c>
      <c r="D766" s="16">
        <v>1.5778216110858569</v>
      </c>
      <c r="E766" s="16">
        <v>29.348031401634216</v>
      </c>
      <c r="F766" s="57">
        <v>0.56181333258285526</v>
      </c>
    </row>
    <row r="767" spans="2:6">
      <c r="B767" s="46">
        <v>657</v>
      </c>
      <c r="C767" s="56">
        <v>20.930070670236855</v>
      </c>
      <c r="D767" s="16">
        <v>1.1444140714232289</v>
      </c>
      <c r="E767" s="16">
        <v>23.540898203849792</v>
      </c>
      <c r="F767" s="57">
        <v>0.91606918551089767</v>
      </c>
    </row>
    <row r="768" spans="2:6">
      <c r="B768" s="46">
        <v>658</v>
      </c>
      <c r="C768" s="56">
        <v>10.766503915329816</v>
      </c>
      <c r="D768" s="16">
        <v>0.37830015690825453</v>
      </c>
      <c r="E768" s="16">
        <v>29.106468558311462</v>
      </c>
      <c r="F768" s="57">
        <v>0.34321368430342675</v>
      </c>
    </row>
    <row r="769" spans="2:6">
      <c r="B769" s="46">
        <v>659</v>
      </c>
      <c r="C769" s="56">
        <v>22.10637313112337</v>
      </c>
      <c r="D769" s="16">
        <v>0.35007581536484067</v>
      </c>
      <c r="E769" s="16">
        <v>25.329776644706726</v>
      </c>
      <c r="F769" s="57">
        <v>0.60142562780687814</v>
      </c>
    </row>
    <row r="770" spans="2:6">
      <c r="B770" s="46">
        <v>660</v>
      </c>
      <c r="C770" s="56">
        <v>15.438210701679388</v>
      </c>
      <c r="D770" s="16">
        <v>1.0933611249533477</v>
      </c>
      <c r="E770" s="16">
        <v>33.798591017723083</v>
      </c>
      <c r="F770" s="57">
        <v>0.93651389758253101</v>
      </c>
    </row>
    <row r="771" spans="2:6">
      <c r="B771" s="46">
        <v>661</v>
      </c>
      <c r="C771" s="56">
        <v>8.6090973220098874</v>
      </c>
      <c r="D771" s="16">
        <v>1.1428641948153415</v>
      </c>
      <c r="E771" s="16">
        <v>26.622164607048035</v>
      </c>
      <c r="F771" s="57">
        <v>0.42566757509400843</v>
      </c>
    </row>
    <row r="772" spans="2:6">
      <c r="B772" s="46">
        <v>662</v>
      </c>
      <c r="C772" s="56">
        <v>18.926098169768952</v>
      </c>
      <c r="D772" s="16">
        <v>-0.32086412970411188</v>
      </c>
      <c r="E772" s="16">
        <v>38.14998471736908</v>
      </c>
      <c r="F772" s="57">
        <v>0.48787273389477731</v>
      </c>
    </row>
    <row r="773" spans="2:6">
      <c r="B773" s="46">
        <v>663</v>
      </c>
      <c r="C773" s="56">
        <v>48.408453530794027</v>
      </c>
      <c r="D773" s="16">
        <v>0.26906847999884698</v>
      </c>
      <c r="E773" s="16">
        <v>18.190523028373718</v>
      </c>
      <c r="F773" s="57">
        <v>0.89432890681564803</v>
      </c>
    </row>
    <row r="774" spans="2:6">
      <c r="B774" s="46">
        <v>664</v>
      </c>
      <c r="C774" s="56">
        <v>47.032884898722109</v>
      </c>
      <c r="D774" s="16">
        <v>-0.42706080336076507</v>
      </c>
      <c r="E774" s="16">
        <v>20.729985594749451</v>
      </c>
      <c r="F774" s="57">
        <v>0.61219912815227506</v>
      </c>
    </row>
    <row r="775" spans="2:6">
      <c r="B775" s="46">
        <v>665</v>
      </c>
      <c r="C775" s="56">
        <v>21.880523897604732</v>
      </c>
      <c r="D775" s="16">
        <v>0.87389189939580336</v>
      </c>
      <c r="E775" s="16">
        <v>24.151062846183777</v>
      </c>
      <c r="F775" s="57">
        <v>0.81502675085265641</v>
      </c>
    </row>
    <row r="776" spans="2:6">
      <c r="B776" s="46">
        <v>666</v>
      </c>
      <c r="C776" s="56">
        <v>44.717210717274611</v>
      </c>
      <c r="D776" s="16">
        <v>-0.12159028264647496</v>
      </c>
      <c r="E776" s="16">
        <v>20.951679587364197</v>
      </c>
      <c r="F776" s="57">
        <v>0.72648523870463366</v>
      </c>
    </row>
    <row r="777" spans="2:6">
      <c r="B777" s="46">
        <v>667</v>
      </c>
      <c r="C777" s="56">
        <v>64.132825577912499</v>
      </c>
      <c r="D777" s="16">
        <v>-0.48755198489799145</v>
      </c>
      <c r="E777" s="16">
        <v>24.96374499797821</v>
      </c>
      <c r="F777" s="57">
        <v>0.96412833352339267</v>
      </c>
    </row>
    <row r="778" spans="2:6">
      <c r="B778" s="46">
        <v>668</v>
      </c>
      <c r="C778" s="56">
        <v>18.838261123980331</v>
      </c>
      <c r="D778" s="16">
        <v>0.4176745292638569</v>
      </c>
      <c r="E778" s="16">
        <v>18.071902632713318</v>
      </c>
      <c r="F778" s="57">
        <v>0.38313989733896253</v>
      </c>
    </row>
    <row r="779" spans="2:6">
      <c r="B779" s="46">
        <v>669</v>
      </c>
      <c r="C779" s="56">
        <v>9.1287708962895842</v>
      </c>
      <c r="D779" s="16">
        <v>0.66649283660590641</v>
      </c>
      <c r="E779" s="16">
        <v>34.432280421257019</v>
      </c>
      <c r="F779" s="57">
        <v>0.42008412958371638</v>
      </c>
    </row>
    <row r="780" spans="2:6">
      <c r="B780" s="46">
        <v>670</v>
      </c>
      <c r="C780" s="56">
        <v>54.359177005990475</v>
      </c>
      <c r="D780" s="16">
        <v>-0.5652811329437375</v>
      </c>
      <c r="E780" s="16">
        <v>30.191240668296814</v>
      </c>
      <c r="F780" s="57">
        <v>0.93665535927987098</v>
      </c>
    </row>
    <row r="781" spans="2:6">
      <c r="B781" s="46">
        <v>671</v>
      </c>
      <c r="C781" s="56">
        <v>40.283109564154174</v>
      </c>
      <c r="D781" s="16">
        <v>0.21812909877149494</v>
      </c>
      <c r="E781" s="16">
        <v>22.704130053520203</v>
      </c>
      <c r="F781" s="57">
        <v>0.89676141222698691</v>
      </c>
    </row>
    <row r="782" spans="2:6">
      <c r="B782" s="46">
        <v>672</v>
      </c>
      <c r="C782" s="56">
        <v>25.255302955016798</v>
      </c>
      <c r="D782" s="16">
        <v>-0.54750361477281584</v>
      </c>
      <c r="E782" s="16">
        <v>37.254029631614685</v>
      </c>
      <c r="F782" s="57">
        <v>0.54360705318946834</v>
      </c>
    </row>
    <row r="783" spans="2:6">
      <c r="B783" s="46">
        <v>673</v>
      </c>
      <c r="C783" s="56">
        <v>18.17997140248303</v>
      </c>
      <c r="D783" s="16">
        <v>-0.48022600836677487</v>
      </c>
      <c r="E783" s="16">
        <v>37.270504832267761</v>
      </c>
      <c r="F783" s="57">
        <v>0.41011060308406355</v>
      </c>
    </row>
    <row r="784" spans="2:6">
      <c r="B784" s="46">
        <v>674</v>
      </c>
      <c r="C784" s="56">
        <v>10.845433413990776</v>
      </c>
      <c r="D784" s="16">
        <v>0.59109265895316976</v>
      </c>
      <c r="E784" s="16">
        <v>36.048355460166931</v>
      </c>
      <c r="F784" s="57">
        <v>0.4959872311673641</v>
      </c>
    </row>
    <row r="785" spans="2:6">
      <c r="B785" s="46">
        <v>675</v>
      </c>
      <c r="C785" s="56">
        <v>34.218523773129</v>
      </c>
      <c r="D785" s="16">
        <v>-0.21438627857459963</v>
      </c>
      <c r="E785" s="16">
        <v>37.966365694999695</v>
      </c>
      <c r="F785" s="57">
        <v>0.94483232222330571</v>
      </c>
    </row>
    <row r="786" spans="2:6">
      <c r="B786" s="46">
        <v>676</v>
      </c>
      <c r="C786" s="56">
        <v>12.435266924951071</v>
      </c>
      <c r="D786" s="16">
        <v>1.5407058320905316</v>
      </c>
      <c r="E786" s="16">
        <v>29.206054091453552</v>
      </c>
      <c r="F786" s="57">
        <v>0.88787141875066755</v>
      </c>
    </row>
    <row r="787" spans="2:6">
      <c r="B787" s="46">
        <v>677</v>
      </c>
      <c r="C787" s="56">
        <v>14.426136077352128</v>
      </c>
      <c r="D787" s="16">
        <v>0.69822480346165505</v>
      </c>
      <c r="E787" s="16">
        <v>39.970423579216003</v>
      </c>
      <c r="F787" s="57">
        <v>0.78771033815057279</v>
      </c>
    </row>
    <row r="788" spans="2:6">
      <c r="B788" s="46">
        <v>678</v>
      </c>
      <c r="C788" s="56">
        <v>11.875653663425371</v>
      </c>
      <c r="D788" s="16">
        <v>1.3924788170202573</v>
      </c>
      <c r="E788" s="16">
        <v>36.202711462974548</v>
      </c>
      <c r="F788" s="57">
        <v>0.94875176491398816</v>
      </c>
    </row>
    <row r="789" spans="2:6">
      <c r="B789" s="46">
        <v>679</v>
      </c>
      <c r="C789" s="56">
        <v>15.380732017161186</v>
      </c>
      <c r="D789" s="16">
        <v>0.85359905409394043</v>
      </c>
      <c r="E789" s="16">
        <v>36.805139422416687</v>
      </c>
      <c r="F789" s="57">
        <v>0.86094521780922417</v>
      </c>
    </row>
    <row r="790" spans="2:6">
      <c r="B790" s="46">
        <v>680</v>
      </c>
      <c r="C790" s="56">
        <v>29.504171757898124</v>
      </c>
      <c r="D790" s="16">
        <v>-0.42787638336365696</v>
      </c>
      <c r="E790" s="16">
        <v>38.357663512229919</v>
      </c>
      <c r="F790" s="57">
        <v>0.71020379206943507</v>
      </c>
    </row>
    <row r="791" spans="2:6">
      <c r="B791" s="46">
        <v>681</v>
      </c>
      <c r="C791" s="56">
        <v>8.3489881267127775</v>
      </c>
      <c r="D791" s="16">
        <v>0.7306078970699792</v>
      </c>
      <c r="E791" s="16">
        <v>33.336724162101746</v>
      </c>
      <c r="F791" s="57">
        <v>0.38882077658011915</v>
      </c>
    </row>
    <row r="792" spans="2:6">
      <c r="B792" s="46">
        <v>682</v>
      </c>
      <c r="C792" s="56">
        <v>42.521906747523595</v>
      </c>
      <c r="D792" s="16">
        <v>-0.85416603938725211</v>
      </c>
      <c r="E792" s="16">
        <v>33.833996176719666</v>
      </c>
      <c r="F792" s="57">
        <v>0.67255304606661792</v>
      </c>
    </row>
    <row r="793" spans="2:6">
      <c r="B793" s="46">
        <v>683</v>
      </c>
      <c r="C793" s="56">
        <v>17.115059538554632</v>
      </c>
      <c r="D793" s="16">
        <v>0.16969006548448162</v>
      </c>
      <c r="E793" s="16">
        <v>34.775138735771179</v>
      </c>
      <c r="F793" s="57">
        <v>0.56437092828161717</v>
      </c>
    </row>
    <row r="794" spans="2:6">
      <c r="B794" s="46">
        <v>684</v>
      </c>
      <c r="C794" s="56">
        <v>40.115408444439559</v>
      </c>
      <c r="D794" s="16">
        <v>-0.16367863655893455</v>
      </c>
      <c r="E794" s="16">
        <v>26.638545393943787</v>
      </c>
      <c r="F794" s="57">
        <v>0.80487504619264605</v>
      </c>
    </row>
    <row r="795" spans="2:6">
      <c r="B795" s="46">
        <v>685</v>
      </c>
      <c r="C795" s="56">
        <v>23.979752574022541</v>
      </c>
      <c r="D795" s="16">
        <v>0.29203820444377671</v>
      </c>
      <c r="E795" s="16">
        <v>35.674094080924988</v>
      </c>
      <c r="F795" s="57">
        <v>0.88271283516957755</v>
      </c>
    </row>
    <row r="796" spans="2:6">
      <c r="B796" s="46">
        <v>686</v>
      </c>
      <c r="C796" s="56">
        <v>38.108304735647295</v>
      </c>
      <c r="D796" s="16">
        <v>-0.4627120269542665</v>
      </c>
      <c r="E796" s="16">
        <v>37.621897101402283</v>
      </c>
      <c r="F796" s="57">
        <v>0.87832863517212867</v>
      </c>
    </row>
    <row r="797" spans="2:6">
      <c r="B797" s="46">
        <v>687</v>
      </c>
      <c r="C797" s="56">
        <v>42.974625152841746</v>
      </c>
      <c r="D797" s="16">
        <v>-0.47453226264533566</v>
      </c>
      <c r="E797" s="16">
        <v>30.931051135063171</v>
      </c>
      <c r="F797" s="57">
        <v>0.80771365793735983</v>
      </c>
    </row>
    <row r="798" spans="2:6">
      <c r="B798" s="46">
        <v>688</v>
      </c>
      <c r="C798" s="56">
        <v>17.083976683371635</v>
      </c>
      <c r="D798" s="16">
        <v>1.0174071095097359</v>
      </c>
      <c r="E798" s="16">
        <v>27.478387236595154</v>
      </c>
      <c r="F798" s="57">
        <v>0.7994893291671753</v>
      </c>
    </row>
    <row r="799" spans="2:6">
      <c r="B799" s="46">
        <v>689</v>
      </c>
      <c r="C799" s="56">
        <v>28.485861385074305</v>
      </c>
      <c r="D799" s="16">
        <v>0.26348223861978831</v>
      </c>
      <c r="E799" s="16">
        <v>26.78722083568573</v>
      </c>
      <c r="F799" s="57">
        <v>0.77199060571582312</v>
      </c>
    </row>
    <row r="800" spans="2:6">
      <c r="B800" s="46">
        <v>690</v>
      </c>
      <c r="C800" s="56">
        <v>18.374810894811048</v>
      </c>
      <c r="D800" s="16">
        <v>0.61766077114116857</v>
      </c>
      <c r="E800" s="16">
        <v>39.7461017370224</v>
      </c>
      <c r="F800" s="57">
        <v>0.94368266777739529</v>
      </c>
    </row>
    <row r="801" spans="2:6">
      <c r="B801" s="46">
        <v>691</v>
      </c>
      <c r="C801" s="56">
        <v>59.398346624944999</v>
      </c>
      <c r="D801" s="16">
        <v>-1.5554146956374213</v>
      </c>
      <c r="E801" s="16">
        <v>29.827564120292664</v>
      </c>
      <c r="F801" s="57">
        <v>0.51024418607332711</v>
      </c>
    </row>
    <row r="802" spans="2:6">
      <c r="B802" s="46">
        <v>692</v>
      </c>
      <c r="C802" s="56">
        <v>26.41786632505249</v>
      </c>
      <c r="D802" s="16">
        <v>-0.71057416603676937</v>
      </c>
      <c r="E802" s="16">
        <v>35.806876540184021</v>
      </c>
      <c r="F802" s="57">
        <v>0.4883174640398979</v>
      </c>
    </row>
    <row r="803" spans="2:6">
      <c r="B803" s="46">
        <v>693</v>
      </c>
      <c r="C803" s="56">
        <v>12.871217739220549</v>
      </c>
      <c r="D803" s="16">
        <v>0.89730347369670715</v>
      </c>
      <c r="E803" s="16">
        <v>35.980791926383972</v>
      </c>
      <c r="F803" s="57">
        <v>0.72592495501573084</v>
      </c>
    </row>
    <row r="804" spans="2:6">
      <c r="B804" s="46">
        <v>694</v>
      </c>
      <c r="C804" s="56">
        <v>16.416951163935813</v>
      </c>
      <c r="D804" s="16">
        <v>-0.34651630790424998</v>
      </c>
      <c r="E804" s="16">
        <v>37.886297583580017</v>
      </c>
      <c r="F804" s="57">
        <v>0.41288595442929266</v>
      </c>
    </row>
    <row r="805" spans="2:6">
      <c r="B805" s="46">
        <v>695</v>
      </c>
      <c r="C805" s="56">
        <v>72.256802351789318</v>
      </c>
      <c r="D805" s="16">
        <v>-0.6524760386844547</v>
      </c>
      <c r="E805" s="16">
        <v>19.519365191459656</v>
      </c>
      <c r="F805" s="57">
        <v>0.75790006698639389</v>
      </c>
    </row>
    <row r="806" spans="2:6">
      <c r="B806" s="46">
        <v>696</v>
      </c>
      <c r="C806" s="56">
        <v>10.017529186772787</v>
      </c>
      <c r="D806" s="16">
        <v>0.97800000934207376</v>
      </c>
      <c r="E806" s="16">
        <v>30.053700804710388</v>
      </c>
      <c r="F806" s="57">
        <v>0.4989636488576889</v>
      </c>
    </row>
    <row r="807" spans="2:6">
      <c r="B807" s="46">
        <v>697</v>
      </c>
      <c r="C807" s="56">
        <v>29.270194570043195</v>
      </c>
      <c r="D807" s="16">
        <v>0.20817410284471524</v>
      </c>
      <c r="E807" s="16">
        <v>32.059494853019714</v>
      </c>
      <c r="F807" s="57">
        <v>0.91378672486617563</v>
      </c>
    </row>
    <row r="808" spans="2:6">
      <c r="B808" s="46">
        <v>698</v>
      </c>
      <c r="C808" s="56">
        <v>47.603409891782597</v>
      </c>
      <c r="D808" s="16">
        <v>-0.50607783941071205</v>
      </c>
      <c r="E808" s="16">
        <v>35.222172141075134</v>
      </c>
      <c r="F808" s="57">
        <v>0.99687608067469602</v>
      </c>
    </row>
    <row r="809" spans="2:6">
      <c r="B809" s="46">
        <v>699</v>
      </c>
      <c r="C809" s="56">
        <v>45.255777505457125</v>
      </c>
      <c r="D809" s="16">
        <v>-0.83851085409538051</v>
      </c>
      <c r="E809" s="16">
        <v>37.561141848564148</v>
      </c>
      <c r="F809" s="57">
        <v>0.80328542997343544</v>
      </c>
    </row>
    <row r="810" spans="2:6">
      <c r="B810" s="46">
        <v>700</v>
      </c>
      <c r="C810" s="56">
        <v>25.679691015694772</v>
      </c>
      <c r="D810" s="16">
        <v>0.21584997941055978</v>
      </c>
      <c r="E810" s="16">
        <v>38.148547530174255</v>
      </c>
      <c r="F810" s="57">
        <v>0.95903205666742319</v>
      </c>
    </row>
    <row r="811" spans="2:6">
      <c r="B811" s="46">
        <v>701</v>
      </c>
      <c r="C811" s="56">
        <v>15.711986458334797</v>
      </c>
      <c r="D811" s="16">
        <v>-0.38634313331975545</v>
      </c>
      <c r="E811" s="16">
        <v>33.328017115592957</v>
      </c>
      <c r="F811" s="57">
        <v>0.33818003206403258</v>
      </c>
    </row>
    <row r="812" spans="2:6">
      <c r="B812" s="46">
        <v>702</v>
      </c>
      <c r="C812" s="56">
        <v>44.140077254000104</v>
      </c>
      <c r="D812" s="16">
        <v>-0.26033240621838738</v>
      </c>
      <c r="E812" s="16">
        <v>18.433412909507751</v>
      </c>
      <c r="F812" s="57">
        <v>0.57325710706048016</v>
      </c>
    </row>
    <row r="813" spans="2:6">
      <c r="B813" s="46">
        <v>703</v>
      </c>
      <c r="C813" s="56">
        <v>15.827343522966039</v>
      </c>
      <c r="D813" s="16">
        <v>0.49381351819588676</v>
      </c>
      <c r="E813" s="16">
        <v>39.00758159160614</v>
      </c>
      <c r="F813" s="57">
        <v>0.73233777933132649</v>
      </c>
    </row>
    <row r="814" spans="2:6">
      <c r="B814" s="46">
        <v>704</v>
      </c>
      <c r="C814" s="56">
        <v>23.597959095113556</v>
      </c>
      <c r="D814" s="16">
        <v>0.60081630081511228</v>
      </c>
      <c r="E814" s="16">
        <v>27.521104216575623</v>
      </c>
      <c r="F814" s="57">
        <v>0.82946013551597597</v>
      </c>
    </row>
    <row r="815" spans="2:6">
      <c r="B815" s="46">
        <v>705</v>
      </c>
      <c r="C815" s="56">
        <v>71.334140818743023</v>
      </c>
      <c r="D815" s="16">
        <v>-0.49885609921899604</v>
      </c>
      <c r="E815" s="16">
        <v>19.591046214103699</v>
      </c>
      <c r="F815" s="57">
        <v>0.83504246840617657</v>
      </c>
    </row>
    <row r="816" spans="2:6">
      <c r="B816" s="46">
        <v>706</v>
      </c>
      <c r="C816" s="56">
        <v>10.945958317670232</v>
      </c>
      <c r="D816" s="16">
        <v>1.2522994849458469</v>
      </c>
      <c r="E816" s="16">
        <v>23.699707388877869</v>
      </c>
      <c r="F816" s="57">
        <v>0.51963326913352015</v>
      </c>
    </row>
    <row r="817" spans="2:6">
      <c r="B817" s="46">
        <v>707</v>
      </c>
      <c r="C817" s="56">
        <v>18.629811002214002</v>
      </c>
      <c r="D817" s="16">
        <v>0.84025654844681286</v>
      </c>
      <c r="E817" s="16">
        <v>28.413371920585632</v>
      </c>
      <c r="F817" s="57">
        <v>0.79766129435694222</v>
      </c>
    </row>
    <row r="818" spans="2:6">
      <c r="B818" s="46">
        <v>708</v>
      </c>
      <c r="C818" s="56">
        <v>39.596241640496636</v>
      </c>
      <c r="D818" s="16">
        <v>-1.1209116314398959</v>
      </c>
      <c r="E818" s="16">
        <v>37.10105836391449</v>
      </c>
      <c r="F818" s="57">
        <v>0.57118540845022203</v>
      </c>
    </row>
    <row r="819" spans="2:6">
      <c r="B819" s="46">
        <v>709</v>
      </c>
      <c r="C819" s="56">
        <v>75.350451543066868</v>
      </c>
      <c r="D819" s="16">
        <v>-1.6595688782752847</v>
      </c>
      <c r="E819" s="16">
        <v>20.153269648551941</v>
      </c>
      <c r="F819" s="57">
        <v>0.4069781006894827</v>
      </c>
    </row>
    <row r="820" spans="2:6">
      <c r="B820" s="46">
        <v>710</v>
      </c>
      <c r="C820" s="56">
        <v>11.462866005566758</v>
      </c>
      <c r="D820" s="16">
        <v>0.56090437725421016</v>
      </c>
      <c r="E820" s="16">
        <v>26.700743079185486</v>
      </c>
      <c r="F820" s="57">
        <v>0.38027537744069101</v>
      </c>
    </row>
    <row r="821" spans="2:6">
      <c r="B821" s="46">
        <v>711</v>
      </c>
      <c r="C821" s="56">
        <v>31.300143596801906</v>
      </c>
      <c r="D821" s="16">
        <v>-0.41097561400483607</v>
      </c>
      <c r="E821" s="16">
        <v>37.833200335502625</v>
      </c>
      <c r="F821" s="57">
        <v>0.75186012934715751</v>
      </c>
    </row>
    <row r="822" spans="2:6">
      <c r="B822" s="46">
        <v>712</v>
      </c>
      <c r="C822" s="56">
        <v>38.344650260631852</v>
      </c>
      <c r="D822" s="16">
        <v>0.10682427491429188</v>
      </c>
      <c r="E822" s="16">
        <v>23.318097472190857</v>
      </c>
      <c r="F822" s="57">
        <v>0.81181207351703644</v>
      </c>
    </row>
    <row r="823" spans="2:6">
      <c r="B823" s="46">
        <v>713</v>
      </c>
      <c r="C823" s="56">
        <v>35.548415014832294</v>
      </c>
      <c r="D823" s="16">
        <v>-0.47746660690363729</v>
      </c>
      <c r="E823" s="16">
        <v>25.819374918937683</v>
      </c>
      <c r="F823" s="57">
        <v>0.55659117071082587</v>
      </c>
    </row>
    <row r="824" spans="2:6">
      <c r="B824" s="46">
        <v>714</v>
      </c>
      <c r="C824" s="56">
        <v>7.4025949054455715</v>
      </c>
      <c r="D824" s="16">
        <v>1.4840280577365785</v>
      </c>
      <c r="E824" s="16">
        <v>30.616207480430603</v>
      </c>
      <c r="F824" s="57">
        <v>0.53278761752886772</v>
      </c>
    </row>
    <row r="825" spans="2:6">
      <c r="B825" s="46">
        <v>715</v>
      </c>
      <c r="C825" s="56">
        <v>27.153283117370592</v>
      </c>
      <c r="D825" s="16">
        <v>-0.79257147626436386</v>
      </c>
      <c r="E825" s="16">
        <v>38.821754336357117</v>
      </c>
      <c r="F825" s="57">
        <v>0.51420511359884735</v>
      </c>
    </row>
    <row r="826" spans="2:6">
      <c r="B826" s="46">
        <v>716</v>
      </c>
      <c r="C826" s="56">
        <v>17.366044240621829</v>
      </c>
      <c r="D826" s="16">
        <v>-0.61551321418725857</v>
      </c>
      <c r="E826" s="16">
        <v>36.101909041404724</v>
      </c>
      <c r="F826" s="57">
        <v>0.34561090376329423</v>
      </c>
    </row>
    <row r="827" spans="2:6">
      <c r="B827" s="46">
        <v>717</v>
      </c>
      <c r="C827" s="56">
        <v>24.511520625649407</v>
      </c>
      <c r="D827" s="16">
        <v>0.48888154500076186</v>
      </c>
      <c r="E827" s="16">
        <v>32.894049525260925</v>
      </c>
      <c r="F827" s="57">
        <v>0.95315249526708123</v>
      </c>
    </row>
    <row r="828" spans="2:6">
      <c r="B828" s="46">
        <v>718</v>
      </c>
      <c r="C828" s="56">
        <v>58.181688455006316</v>
      </c>
      <c r="D828" s="16">
        <v>-0.3461467286115365</v>
      </c>
      <c r="E828" s="16">
        <v>22.12578809261322</v>
      </c>
      <c r="F828" s="57">
        <v>0.85477414994492529</v>
      </c>
    </row>
    <row r="829" spans="2:6">
      <c r="B829" s="46">
        <v>719</v>
      </c>
      <c r="C829" s="56">
        <v>58.21190991685139</v>
      </c>
      <c r="D829" s="16">
        <v>-0.83831971137889361</v>
      </c>
      <c r="E829" s="16">
        <v>30.433721423149109</v>
      </c>
      <c r="F829" s="57">
        <v>0.83730045140888687</v>
      </c>
    </row>
    <row r="830" spans="2:6">
      <c r="B830" s="46">
        <v>720</v>
      </c>
      <c r="C830" s="56">
        <v>19.022180372936933</v>
      </c>
      <c r="D830" s="16">
        <v>1.2604818571117333</v>
      </c>
      <c r="E830" s="16">
        <v>20.882180571556091</v>
      </c>
      <c r="F830" s="57">
        <v>0.80018614723587034</v>
      </c>
    </row>
    <row r="831" spans="2:6">
      <c r="B831" s="46">
        <v>721</v>
      </c>
      <c r="C831" s="56">
        <v>28.841443340090123</v>
      </c>
      <c r="D831" s="16">
        <v>0.57398937466756239</v>
      </c>
      <c r="E831" s="16">
        <v>21.181980967521667</v>
      </c>
      <c r="F831" s="57">
        <v>0.76593286615512368</v>
      </c>
    </row>
    <row r="832" spans="2:6">
      <c r="B832" s="46">
        <v>722</v>
      </c>
      <c r="C832" s="56">
        <v>6.7178441479103164</v>
      </c>
      <c r="D832" s="16">
        <v>1.7780789704090605</v>
      </c>
      <c r="E832" s="16">
        <v>37.409172415733337</v>
      </c>
      <c r="F832" s="57">
        <v>0.72383911023573877</v>
      </c>
    </row>
    <row r="833" spans="2:6">
      <c r="B833" s="46">
        <v>723</v>
      </c>
      <c r="C833" s="56">
        <v>8.1943236940023088</v>
      </c>
      <c r="D833" s="16">
        <v>1.2446326972348916</v>
      </c>
      <c r="E833" s="16">
        <v>39.223789095878601</v>
      </c>
      <c r="F833" s="57">
        <v>0.64041692207415102</v>
      </c>
    </row>
    <row r="834" spans="2:6">
      <c r="B834" s="46">
        <v>724</v>
      </c>
      <c r="C834" s="56">
        <v>25.692536487048585</v>
      </c>
      <c r="D834" s="16">
        <v>-0.39498274735921862</v>
      </c>
      <c r="E834" s="16">
        <v>38.588599562644958</v>
      </c>
      <c r="F834" s="57">
        <v>0.63647522698163983</v>
      </c>
    </row>
    <row r="835" spans="2:6">
      <c r="B835" s="46">
        <v>725</v>
      </c>
      <c r="C835" s="56">
        <v>41.204001688132706</v>
      </c>
      <c r="D835" s="16">
        <v>-6.4716742082957468E-2</v>
      </c>
      <c r="E835" s="16">
        <v>19.98785674571991</v>
      </c>
      <c r="F835" s="57">
        <v>0.66420315017182829</v>
      </c>
    </row>
    <row r="836" spans="2:6">
      <c r="B836" s="46">
        <v>726</v>
      </c>
      <c r="C836" s="56">
        <v>7.5751258920701439</v>
      </c>
      <c r="D836" s="16">
        <v>0.86859187377375879</v>
      </c>
      <c r="E836" s="16">
        <v>30.146047949790955</v>
      </c>
      <c r="F836" s="57">
        <v>0.35092000894818304</v>
      </c>
    </row>
    <row r="837" spans="2:6">
      <c r="B837" s="46">
        <v>727</v>
      </c>
      <c r="C837" s="56">
        <v>6.6679937898971451</v>
      </c>
      <c r="D837" s="16">
        <v>0.96754686249056177</v>
      </c>
      <c r="E837" s="16">
        <v>31.246644854545593</v>
      </c>
      <c r="F837" s="57">
        <v>0.34282537989151479</v>
      </c>
    </row>
    <row r="838" spans="2:6">
      <c r="B838" s="46">
        <v>728</v>
      </c>
      <c r="C838" s="56">
        <v>10.875566806135888</v>
      </c>
      <c r="D838" s="16">
        <v>1.1560405846104826</v>
      </c>
      <c r="E838" s="16">
        <v>23.650853514671326</v>
      </c>
      <c r="F838" s="57">
        <v>0.48208234104747771</v>
      </c>
    </row>
    <row r="839" spans="2:6">
      <c r="B839" s="46">
        <v>729</v>
      </c>
      <c r="C839" s="56">
        <v>37.059434315043966</v>
      </c>
      <c r="D839" s="16">
        <v>0.3796263961338377</v>
      </c>
      <c r="E839" s="16">
        <v>20.116364359855652</v>
      </c>
      <c r="F839" s="57">
        <v>0.81723418911406998</v>
      </c>
    </row>
    <row r="840" spans="2:6">
      <c r="B840" s="46">
        <v>730</v>
      </c>
      <c r="C840" s="56">
        <v>132.2306493872963</v>
      </c>
      <c r="D840" s="16">
        <v>-1.873006714132885</v>
      </c>
      <c r="E840" s="16">
        <v>25.516102194786072</v>
      </c>
      <c r="F840" s="57">
        <v>0.78028773162913323</v>
      </c>
    </row>
    <row r="841" spans="2:6">
      <c r="B841" s="46">
        <v>731</v>
      </c>
      <c r="C841" s="56">
        <v>14.516334291137856</v>
      </c>
      <c r="D841" s="16">
        <v>0.97747374144482901</v>
      </c>
      <c r="E841" s="16">
        <v>22.056976199150085</v>
      </c>
      <c r="F841" s="57">
        <v>0.53046335415785317</v>
      </c>
    </row>
    <row r="842" spans="2:6">
      <c r="B842" s="46">
        <v>732</v>
      </c>
      <c r="C842" s="56">
        <v>11.410873725665791</v>
      </c>
      <c r="D842" s="16">
        <v>0.89603472086692926</v>
      </c>
      <c r="E842" s="16">
        <v>25.998629927635193</v>
      </c>
      <c r="F842" s="57">
        <v>0.46461166248025892</v>
      </c>
    </row>
    <row r="843" spans="2:6">
      <c r="B843" s="46">
        <v>733</v>
      </c>
      <c r="C843" s="56">
        <v>18.430871727336793</v>
      </c>
      <c r="D843" s="16">
        <v>0.53085122142411767</v>
      </c>
      <c r="E843" s="16">
        <v>39.872191309928894</v>
      </c>
      <c r="F843" s="57">
        <v>0.89429679977872367</v>
      </c>
    </row>
    <row r="844" spans="2:6">
      <c r="B844" s="46">
        <v>734</v>
      </c>
      <c r="C844" s="56">
        <v>9.4290199975042039</v>
      </c>
      <c r="D844" s="16">
        <v>1.1230719661391062</v>
      </c>
      <c r="E844" s="16">
        <v>32.199022650718689</v>
      </c>
      <c r="F844" s="57">
        <v>0.55621303882546425</v>
      </c>
    </row>
    <row r="845" spans="2:6">
      <c r="B845" s="46">
        <v>735</v>
      </c>
      <c r="C845" s="56">
        <v>25.307708723744177</v>
      </c>
      <c r="D845" s="16">
        <v>-0.16575468461821635</v>
      </c>
      <c r="E845" s="16">
        <v>32.709470629692078</v>
      </c>
      <c r="F845" s="57">
        <v>0.62260164917004113</v>
      </c>
    </row>
    <row r="846" spans="2:6">
      <c r="B846" s="46">
        <v>736</v>
      </c>
      <c r="C846" s="56">
        <v>10.576309115085271</v>
      </c>
      <c r="D846" s="16">
        <v>1.4949443883070952</v>
      </c>
      <c r="E846" s="16">
        <v>35.06161630153656</v>
      </c>
      <c r="F846" s="57">
        <v>0.8783340393268585</v>
      </c>
    </row>
    <row r="847" spans="2:6">
      <c r="B847" s="46">
        <v>737</v>
      </c>
      <c r="C847" s="56">
        <v>11.641763140082897</v>
      </c>
      <c r="D847" s="16">
        <v>1.0105922851338021</v>
      </c>
      <c r="E847" s="16">
        <v>37.060025095939636</v>
      </c>
      <c r="F847" s="57">
        <v>0.73132847396266465</v>
      </c>
    </row>
    <row r="848" spans="2:6">
      <c r="B848" s="46">
        <v>738</v>
      </c>
      <c r="C848" s="56">
        <v>28.967688710475691</v>
      </c>
      <c r="D848" s="16">
        <v>-0.35451604698858041</v>
      </c>
      <c r="E848" s="16">
        <v>20.374496817588806</v>
      </c>
      <c r="F848" s="57">
        <v>0.38963346608405114</v>
      </c>
    </row>
    <row r="849" spans="2:6">
      <c r="B849" s="46">
        <v>739</v>
      </c>
      <c r="C849" s="56">
        <v>173.13013498255353</v>
      </c>
      <c r="D849" s="16">
        <v>-1.9992292671367995</v>
      </c>
      <c r="E849" s="16">
        <v>23.75881564617157</v>
      </c>
      <c r="F849" s="57">
        <v>0.87184444422495366</v>
      </c>
    </row>
    <row r="850" spans="2:6">
      <c r="B850" s="46">
        <v>740</v>
      </c>
      <c r="C850" s="56">
        <v>27.325629728163282</v>
      </c>
      <c r="D850" s="16">
        <v>0.63751426935483435</v>
      </c>
      <c r="E850" s="16">
        <v>23.769500136375427</v>
      </c>
      <c r="F850" s="57">
        <v>0.85085359463415144</v>
      </c>
    </row>
    <row r="851" spans="2:6">
      <c r="B851" s="46">
        <v>741</v>
      </c>
      <c r="C851" s="56">
        <v>57.416371185332586</v>
      </c>
      <c r="D851" s="16">
        <v>0.11836674550118431</v>
      </c>
      <c r="E851" s="16">
        <v>18.984553217887878</v>
      </c>
      <c r="F851" s="57">
        <v>0.99760007846276755</v>
      </c>
    </row>
    <row r="852" spans="2:6">
      <c r="B852" s="46">
        <v>742</v>
      </c>
      <c r="C852" s="56">
        <v>14.061220143983668</v>
      </c>
      <c r="D852" s="16">
        <v>0.38704937235056103</v>
      </c>
      <c r="E852" s="16">
        <v>31.722212195396423</v>
      </c>
      <c r="F852" s="57">
        <v>0.49148652395176889</v>
      </c>
    </row>
    <row r="853" spans="2:6">
      <c r="B853" s="46">
        <v>743</v>
      </c>
      <c r="C853" s="56">
        <v>29.991598342982037</v>
      </c>
      <c r="D853" s="16">
        <v>-0.92425164380436509</v>
      </c>
      <c r="E853" s="16">
        <v>27.259698748588562</v>
      </c>
      <c r="F853" s="57">
        <v>0.36412919361946583</v>
      </c>
    </row>
    <row r="854" spans="2:6">
      <c r="B854" s="46">
        <v>744</v>
      </c>
      <c r="C854" s="56">
        <v>8.3398412266930375</v>
      </c>
      <c r="D854" s="16">
        <v>0.41783912288737901</v>
      </c>
      <c r="E854" s="16">
        <v>36.551968932151794</v>
      </c>
      <c r="F854" s="57">
        <v>0.34310782644901278</v>
      </c>
    </row>
    <row r="855" spans="2:6">
      <c r="B855" s="46">
        <v>745</v>
      </c>
      <c r="C855" s="56">
        <v>19.848104255339088</v>
      </c>
      <c r="D855" s="16">
        <v>0.63021144240364957</v>
      </c>
      <c r="E855" s="16">
        <v>20.450463175773621</v>
      </c>
      <c r="F855" s="57">
        <v>0.52904905507590771</v>
      </c>
    </row>
    <row r="856" spans="2:6">
      <c r="B856" s="46">
        <v>746</v>
      </c>
      <c r="C856" s="56">
        <v>43.648156090722082</v>
      </c>
      <c r="D856" s="16">
        <v>-0.71082984283846795</v>
      </c>
      <c r="E856" s="16">
        <v>25.421856284141541</v>
      </c>
      <c r="F856" s="57">
        <v>0.57270969797549243</v>
      </c>
    </row>
    <row r="857" spans="2:6">
      <c r="B857" s="46">
        <v>747</v>
      </c>
      <c r="C857" s="56">
        <v>16.208047665862644</v>
      </c>
      <c r="D857" s="16">
        <v>-0.51526704691243608</v>
      </c>
      <c r="E857" s="16">
        <v>36.766807436943054</v>
      </c>
      <c r="F857" s="57">
        <v>0.35206012665045261</v>
      </c>
    </row>
    <row r="858" spans="2:6">
      <c r="B858" s="46">
        <v>748</v>
      </c>
      <c r="C858" s="56">
        <v>21.860783542492694</v>
      </c>
      <c r="D858" s="16">
        <v>0.32593890071243181</v>
      </c>
      <c r="E858" s="16">
        <v>35.338710188865662</v>
      </c>
      <c r="F858" s="57">
        <v>0.81603430781831743</v>
      </c>
    </row>
    <row r="859" spans="2:6">
      <c r="B859" s="46">
        <v>749</v>
      </c>
      <c r="C859" s="56">
        <v>18.08252181499369</v>
      </c>
      <c r="D859" s="16">
        <v>0.79156748915663266</v>
      </c>
      <c r="E859" s="16">
        <v>37.762442469596863</v>
      </c>
      <c r="F859" s="57">
        <v>0.99494632059895993</v>
      </c>
    </row>
    <row r="860" spans="2:6">
      <c r="B860" s="46">
        <v>750</v>
      </c>
      <c r="C860" s="56">
        <v>7.7665032830619376</v>
      </c>
      <c r="D860" s="16">
        <v>1.2829434828562354</v>
      </c>
      <c r="E860" s="16">
        <v>32.153116583824158</v>
      </c>
      <c r="F860" s="57">
        <v>0.51090714870209697</v>
      </c>
    </row>
    <row r="861" spans="2:6">
      <c r="B861" s="46">
        <v>751</v>
      </c>
      <c r="C861" s="56">
        <v>67.630596635303135</v>
      </c>
      <c r="D861" s="16">
        <v>-0.86335515354216386</v>
      </c>
      <c r="E861" s="16">
        <v>29.334829211235046</v>
      </c>
      <c r="F861" s="57">
        <v>0.92157474761478897</v>
      </c>
    </row>
    <row r="862" spans="2:6">
      <c r="B862" s="46">
        <v>752</v>
      </c>
      <c r="C862" s="56">
        <v>18.879716169857531</v>
      </c>
      <c r="D862" s="16">
        <v>0.1669010864765601</v>
      </c>
      <c r="E862" s="16">
        <v>31.559411406517029</v>
      </c>
      <c r="F862" s="57">
        <v>0.56390378678894038</v>
      </c>
    </row>
    <row r="863" spans="2:6">
      <c r="B863" s="46">
        <v>753</v>
      </c>
      <c r="C863" s="56">
        <v>74.840299766130698</v>
      </c>
      <c r="D863" s="16">
        <v>-1.017275214543047</v>
      </c>
      <c r="E863" s="16">
        <v>28.725178599357605</v>
      </c>
      <c r="F863" s="57">
        <v>0.89789596682879924</v>
      </c>
    </row>
    <row r="864" spans="2:6">
      <c r="B864" s="46">
        <v>754</v>
      </c>
      <c r="C864" s="56">
        <v>15.146264555559952</v>
      </c>
      <c r="D864" s="16">
        <v>0.31292837887708724</v>
      </c>
      <c r="E864" s="16">
        <v>22.095680594444275</v>
      </c>
      <c r="F864" s="57">
        <v>0.35034971167845724</v>
      </c>
    </row>
    <row r="865" spans="2:6">
      <c r="B865" s="46">
        <v>755</v>
      </c>
      <c r="C865" s="56">
        <v>28.827309311063331</v>
      </c>
      <c r="D865" s="16">
        <v>0.3736925742486073</v>
      </c>
      <c r="E865" s="16">
        <v>31.518451571464539</v>
      </c>
      <c r="F865" s="57">
        <v>0.99194383580934997</v>
      </c>
    </row>
    <row r="866" spans="2:6">
      <c r="B866" s="46">
        <v>756</v>
      </c>
      <c r="C866" s="56">
        <v>18.856939307031311</v>
      </c>
      <c r="D866" s="16">
        <v>1.1609034431485403</v>
      </c>
      <c r="E866" s="16">
        <v>20.143760085105896</v>
      </c>
      <c r="F866" s="57">
        <v>0.71432048640775681</v>
      </c>
    </row>
    <row r="867" spans="2:6">
      <c r="B867" s="46">
        <v>757</v>
      </c>
      <c r="C867" s="56">
        <v>67.22602531235259</v>
      </c>
      <c r="D867" s="16">
        <v>-0.50266827683572057</v>
      </c>
      <c r="E867" s="16">
        <v>22.643359065055847</v>
      </c>
      <c r="F867" s="57">
        <v>0.90716886056230073</v>
      </c>
    </row>
    <row r="868" spans="2:6">
      <c r="B868" s="46">
        <v>758</v>
      </c>
      <c r="C868" s="56">
        <v>41.673566068590063</v>
      </c>
      <c r="D868" s="16">
        <v>-0.42359399922851559</v>
      </c>
      <c r="E868" s="16">
        <v>36.929235816001892</v>
      </c>
      <c r="F868" s="57">
        <v>0.9686415974514484</v>
      </c>
    </row>
    <row r="869" spans="2:6">
      <c r="B869" s="46">
        <v>759</v>
      </c>
      <c r="C869" s="56">
        <v>103.41449986492049</v>
      </c>
      <c r="D869" s="16">
        <v>-1.4827790738224238</v>
      </c>
      <c r="E869" s="16">
        <v>31.372362017631531</v>
      </c>
      <c r="F869" s="57">
        <v>0.98243824553101067</v>
      </c>
    </row>
    <row r="870" spans="2:6">
      <c r="B870" s="46">
        <v>760</v>
      </c>
      <c r="C870" s="56">
        <v>31.313704217480215</v>
      </c>
      <c r="D870" s="16">
        <v>-0.14605430735874636</v>
      </c>
      <c r="E870" s="16">
        <v>23.521443724632263</v>
      </c>
      <c r="F870" s="57">
        <v>0.56155520472164155</v>
      </c>
    </row>
    <row r="871" spans="2:6">
      <c r="B871" s="46">
        <v>761</v>
      </c>
      <c r="C871" s="56">
        <v>21.632239241544369</v>
      </c>
      <c r="D871" s="16">
        <v>-0.16713684974767606</v>
      </c>
      <c r="E871" s="16">
        <v>32.321671366691589</v>
      </c>
      <c r="F871" s="57">
        <v>0.52536914359633924</v>
      </c>
    </row>
    <row r="872" spans="2:6">
      <c r="B872" s="46">
        <v>762</v>
      </c>
      <c r="C872" s="56">
        <v>36.259611706282655</v>
      </c>
      <c r="D872" s="16">
        <v>-0.56169147455656177</v>
      </c>
      <c r="E872" s="16">
        <v>35.833469748497009</v>
      </c>
      <c r="F872" s="57">
        <v>0.74338689156794546</v>
      </c>
    </row>
    <row r="873" spans="2:6">
      <c r="B873" s="46">
        <v>763</v>
      </c>
      <c r="C873" s="56">
        <v>36.647614397703784</v>
      </c>
      <c r="D873" s="16">
        <v>0.22811775843343873</v>
      </c>
      <c r="E873" s="16">
        <v>22.451248049736023</v>
      </c>
      <c r="F873" s="57">
        <v>0.81232880607664582</v>
      </c>
    </row>
    <row r="874" spans="2:6">
      <c r="B874" s="46">
        <v>764</v>
      </c>
      <c r="C874" s="56">
        <v>68.827927856178107</v>
      </c>
      <c r="D874" s="16">
        <v>-0.72735520922055519</v>
      </c>
      <c r="E874" s="16">
        <v>25.62214982509613</v>
      </c>
      <c r="F874" s="57">
        <v>0.89987881477746967</v>
      </c>
    </row>
    <row r="875" spans="2:6">
      <c r="B875" s="46">
        <v>765</v>
      </c>
      <c r="C875" s="56">
        <v>38.719302466077444</v>
      </c>
      <c r="D875" s="16">
        <v>-0.4732045529525753</v>
      </c>
      <c r="E875" s="16">
        <v>32.064803004264832</v>
      </c>
      <c r="F875" s="57">
        <v>0.75510103272778983</v>
      </c>
    </row>
    <row r="876" spans="2:6">
      <c r="B876" s="46">
        <v>766</v>
      </c>
      <c r="C876" s="56">
        <v>39.98533072419103</v>
      </c>
      <c r="D876" s="16">
        <v>-6.6184488380744116E-2</v>
      </c>
      <c r="E876" s="16">
        <v>27.488069891929626</v>
      </c>
      <c r="F876" s="57">
        <v>0.88552315457482333</v>
      </c>
    </row>
    <row r="877" spans="2:6">
      <c r="B877" s="46">
        <v>767</v>
      </c>
      <c r="C877" s="56">
        <v>16.823357113479975</v>
      </c>
      <c r="D877" s="16">
        <v>0.6343295187256226</v>
      </c>
      <c r="E877" s="16">
        <v>25.809797167778015</v>
      </c>
      <c r="F877" s="57">
        <v>0.56755302174313071</v>
      </c>
    </row>
    <row r="878" spans="2:6">
      <c r="B878" s="46">
        <v>768</v>
      </c>
      <c r="C878" s="56">
        <v>16.490232836118324</v>
      </c>
      <c r="D878" s="16">
        <v>0.39132268986326746</v>
      </c>
      <c r="E878" s="16">
        <v>37.875565886497498</v>
      </c>
      <c r="F878" s="57">
        <v>0.69022876462211613</v>
      </c>
    </row>
    <row r="879" spans="2:6">
      <c r="B879" s="46">
        <v>769</v>
      </c>
      <c r="C879" s="56">
        <v>29.238421790073854</v>
      </c>
      <c r="D879" s="16">
        <v>0.39240977281726386</v>
      </c>
      <c r="E879" s="16">
        <v>23.677441477775574</v>
      </c>
      <c r="F879" s="57">
        <v>0.76563531975352761</v>
      </c>
    </row>
    <row r="880" spans="2:6">
      <c r="B880" s="46">
        <v>770</v>
      </c>
      <c r="C880" s="56">
        <v>12.603452038950254</v>
      </c>
      <c r="D880" s="16">
        <v>1.4843303510751553</v>
      </c>
      <c r="E880" s="16">
        <v>26.072723746299744</v>
      </c>
      <c r="F880" s="57">
        <v>0.77265452201895712</v>
      </c>
    </row>
    <row r="881" spans="2:6">
      <c r="B881" s="46">
        <v>771</v>
      </c>
      <c r="C881" s="56">
        <v>10.492093681414445</v>
      </c>
      <c r="D881" s="16">
        <v>1.2415271159446881</v>
      </c>
      <c r="E881" s="16">
        <v>24.002696871757507</v>
      </c>
      <c r="F881" s="57">
        <v>0.5007150718273401</v>
      </c>
    </row>
    <row r="882" spans="2:6">
      <c r="B882" s="46">
        <v>772</v>
      </c>
      <c r="C882" s="56">
        <v>16.479252493481475</v>
      </c>
      <c r="D882" s="16">
        <v>-0.23081008595023411</v>
      </c>
      <c r="E882" s="16">
        <v>33.211379408836365</v>
      </c>
      <c r="F882" s="57">
        <v>0.3935425773024559</v>
      </c>
    </row>
    <row r="883" spans="2:6">
      <c r="B883" s="46">
        <v>773</v>
      </c>
      <c r="C883" s="56">
        <v>25.362171290902694</v>
      </c>
      <c r="D883" s="16">
        <v>-0.48068374209723347</v>
      </c>
      <c r="E883" s="16">
        <v>36.464274287223816</v>
      </c>
      <c r="F883" s="57">
        <v>0.55957617147042749</v>
      </c>
    </row>
    <row r="884" spans="2:6">
      <c r="B884" s="46">
        <v>774</v>
      </c>
      <c r="C884" s="56">
        <v>18.805575328216079</v>
      </c>
      <c r="D884" s="16">
        <v>0.40901760487874461</v>
      </c>
      <c r="E884" s="16">
        <v>29.267118811607361</v>
      </c>
      <c r="F884" s="57">
        <v>0.61571850444722176</v>
      </c>
    </row>
    <row r="885" spans="2:6">
      <c r="B885" s="46">
        <v>775</v>
      </c>
      <c r="C885" s="56">
        <v>33.64108251991339</v>
      </c>
      <c r="D885" s="16">
        <v>-1.0800070982776535</v>
      </c>
      <c r="E885" s="16">
        <v>27.0846346616745</v>
      </c>
      <c r="F885" s="57">
        <v>0.36441911062614918</v>
      </c>
    </row>
    <row r="886" spans="2:6">
      <c r="B886" s="46">
        <v>776</v>
      </c>
      <c r="C886" s="56">
        <v>23.841411439567796</v>
      </c>
      <c r="D886" s="16">
        <v>-0.10383003103127972</v>
      </c>
      <c r="E886" s="16">
        <v>34.059277892112732</v>
      </c>
      <c r="F886" s="57">
        <v>0.63742445086536403</v>
      </c>
    </row>
    <row r="887" spans="2:6">
      <c r="B887" s="46">
        <v>777</v>
      </c>
      <c r="C887" s="56">
        <v>38.35843112490732</v>
      </c>
      <c r="D887" s="16">
        <v>-0.38479499732385558</v>
      </c>
      <c r="E887" s="16">
        <v>39.229988932609558</v>
      </c>
      <c r="F887" s="57">
        <v>0.97286112967536453</v>
      </c>
    </row>
    <row r="888" spans="2:6">
      <c r="B888" s="46">
        <v>778</v>
      </c>
      <c r="C888" s="56">
        <v>60.031767736903433</v>
      </c>
      <c r="D888" s="16">
        <v>-0.22258844047421089</v>
      </c>
      <c r="E888" s="16">
        <v>18.250942587852478</v>
      </c>
      <c r="F888" s="57">
        <v>0.79231928740649227</v>
      </c>
    </row>
    <row r="889" spans="2:6">
      <c r="B889" s="46">
        <v>779</v>
      </c>
      <c r="C889" s="56">
        <v>57.312056091826314</v>
      </c>
      <c r="D889" s="16">
        <v>-0.89618037555884911</v>
      </c>
      <c r="E889" s="16">
        <v>28.610298037528992</v>
      </c>
      <c r="F889" s="57">
        <v>0.74460266743643289</v>
      </c>
    </row>
    <row r="890" spans="2:6">
      <c r="B890" s="46">
        <v>780</v>
      </c>
      <c r="C890" s="56">
        <v>32.602993498147285</v>
      </c>
      <c r="D890" s="16">
        <v>0.40040044833237692</v>
      </c>
      <c r="E890" s="16">
        <v>24.348948836326599</v>
      </c>
      <c r="F890" s="57">
        <v>0.88281185835771558</v>
      </c>
    </row>
    <row r="891" spans="2:6">
      <c r="B891" s="46">
        <v>781</v>
      </c>
      <c r="C891" s="56">
        <v>14.303662988326909</v>
      </c>
      <c r="D891" s="16">
        <v>1.2426735309482395E-3</v>
      </c>
      <c r="E891" s="16">
        <v>28.2792729139328</v>
      </c>
      <c r="F891" s="57">
        <v>0.34142761116521358</v>
      </c>
    </row>
    <row r="892" spans="2:6">
      <c r="B892" s="46">
        <v>782</v>
      </c>
      <c r="C892" s="56">
        <v>25.171901978540575</v>
      </c>
      <c r="D892" s="16">
        <v>2.9017403386477621E-2</v>
      </c>
      <c r="E892" s="16">
        <v>23.703882575035095</v>
      </c>
      <c r="F892" s="57">
        <v>0.51339433144364355</v>
      </c>
    </row>
    <row r="893" spans="2:6">
      <c r="B893" s="46">
        <v>783</v>
      </c>
      <c r="C893" s="56">
        <v>19.758086199854514</v>
      </c>
      <c r="D893" s="16">
        <v>-0.22617369999086906</v>
      </c>
      <c r="E893" s="16">
        <v>27.634374499320984</v>
      </c>
      <c r="F893" s="57">
        <v>0.39386984655506613</v>
      </c>
    </row>
    <row r="894" spans="2:6">
      <c r="B894" s="46">
        <v>784</v>
      </c>
      <c r="C894" s="56">
        <v>25.541478773744821</v>
      </c>
      <c r="D894" s="16">
        <v>-9.3770888049694856E-2</v>
      </c>
      <c r="E894" s="16">
        <v>37.510079741477966</v>
      </c>
      <c r="F894" s="57">
        <v>0.75730894782638547</v>
      </c>
    </row>
    <row r="895" spans="2:6">
      <c r="B895" s="46">
        <v>785</v>
      </c>
      <c r="C895" s="56">
        <v>8.7767957612731511</v>
      </c>
      <c r="D895" s="16">
        <v>1.3088640127146973</v>
      </c>
      <c r="E895" s="16">
        <v>27.416813731193542</v>
      </c>
      <c r="F895" s="57">
        <v>0.50121320773684974</v>
      </c>
    </row>
    <row r="896" spans="2:6">
      <c r="B896" s="46">
        <v>786</v>
      </c>
      <c r="C896" s="56">
        <v>19.155088132769716</v>
      </c>
      <c r="D896" s="16">
        <v>-0.31920057415967151</v>
      </c>
      <c r="E896" s="16">
        <v>37.805626273155212</v>
      </c>
      <c r="F896" s="57">
        <v>0.48988117210555077</v>
      </c>
    </row>
    <row r="897" spans="2:6">
      <c r="B897" s="46">
        <v>787</v>
      </c>
      <c r="C897" s="56">
        <v>38.558483402141533</v>
      </c>
      <c r="D897" s="16">
        <v>-5.6113608282966007E-2</v>
      </c>
      <c r="E897" s="16">
        <v>28.711551547050476</v>
      </c>
      <c r="F897" s="57">
        <v>0.89815822727892403</v>
      </c>
    </row>
    <row r="898" spans="2:6">
      <c r="B898" s="46">
        <v>788</v>
      </c>
      <c r="C898" s="56">
        <v>51.798288431273079</v>
      </c>
      <c r="D898" s="16">
        <v>-0.56850882135846104</v>
      </c>
      <c r="E898" s="16">
        <v>24.472358107566833</v>
      </c>
      <c r="F898" s="57">
        <v>0.72185324231824877</v>
      </c>
    </row>
    <row r="899" spans="2:6">
      <c r="B899" s="46">
        <v>789</v>
      </c>
      <c r="C899" s="56">
        <v>56.194078328852179</v>
      </c>
      <c r="D899" s="16">
        <v>-0.401567039639118</v>
      </c>
      <c r="E899" s="16">
        <v>21.947298884391785</v>
      </c>
      <c r="F899" s="57">
        <v>0.78815538618714809</v>
      </c>
    </row>
    <row r="900" spans="2:6">
      <c r="B900" s="46">
        <v>790</v>
      </c>
      <c r="C900" s="56">
        <v>28.251933415663697</v>
      </c>
      <c r="D900" s="16">
        <v>0.11184316978736875</v>
      </c>
      <c r="E900" s="16">
        <v>36.23586118221283</v>
      </c>
      <c r="F900" s="57">
        <v>0.9327173199390888</v>
      </c>
    </row>
    <row r="901" spans="2:6">
      <c r="B901" s="46">
        <v>791</v>
      </c>
      <c r="C901" s="56">
        <v>63.59657776417508</v>
      </c>
      <c r="D901" s="16">
        <v>-0.65933400096592854</v>
      </c>
      <c r="E901" s="16">
        <v>19.896516680717468</v>
      </c>
      <c r="F901" s="57">
        <v>0.67673856390488152</v>
      </c>
    </row>
    <row r="902" spans="2:6">
      <c r="B902" s="46">
        <v>792</v>
      </c>
      <c r="C902" s="56">
        <v>30.63196251320888</v>
      </c>
      <c r="D902" s="16">
        <v>-5.5812440689472879E-2</v>
      </c>
      <c r="E902" s="16">
        <v>29.665471434593201</v>
      </c>
      <c r="F902" s="57">
        <v>0.73738223988018037</v>
      </c>
    </row>
    <row r="903" spans="2:6">
      <c r="B903" s="46">
        <v>793</v>
      </c>
      <c r="C903" s="56">
        <v>21.711181779760626</v>
      </c>
      <c r="D903" s="16">
        <v>0.64381179086290286</v>
      </c>
      <c r="E903" s="16">
        <v>24.675415873527527</v>
      </c>
      <c r="F903" s="57">
        <v>0.70485828831298347</v>
      </c>
    </row>
    <row r="904" spans="2:6">
      <c r="B904" s="46">
        <v>794</v>
      </c>
      <c r="C904" s="56">
        <v>21.399909187920372</v>
      </c>
      <c r="D904" s="16">
        <v>1.1508236783262611</v>
      </c>
      <c r="E904" s="16">
        <v>22.174274802207947</v>
      </c>
      <c r="F904" s="57">
        <v>0.88617356049113272</v>
      </c>
    </row>
    <row r="905" spans="2:6">
      <c r="B905" s="46">
        <v>795</v>
      </c>
      <c r="C905" s="56">
        <v>22.055467276622803</v>
      </c>
      <c r="D905" s="16">
        <v>0.44825343013541108</v>
      </c>
      <c r="E905" s="16">
        <v>38.74395740032196</v>
      </c>
      <c r="F905" s="57">
        <v>0.98221508572981353</v>
      </c>
    </row>
    <row r="906" spans="2:6">
      <c r="B906" s="46">
        <v>796</v>
      </c>
      <c r="C906" s="56">
        <v>45.739697704134244</v>
      </c>
      <c r="D906" s="16">
        <v>-0.61848882612708111</v>
      </c>
      <c r="E906" s="16">
        <v>37.019107222557068</v>
      </c>
      <c r="F906" s="57">
        <v>0.93150011355905538</v>
      </c>
    </row>
    <row r="907" spans="2:6">
      <c r="B907" s="46">
        <v>797</v>
      </c>
      <c r="C907" s="56">
        <v>19.115434017736852</v>
      </c>
      <c r="D907" s="16">
        <v>0.19188386177281799</v>
      </c>
      <c r="E907" s="16">
        <v>31.905852198600769</v>
      </c>
      <c r="F907" s="57">
        <v>0.58725943091123101</v>
      </c>
    </row>
    <row r="908" spans="2:6">
      <c r="B908" s="46">
        <v>798</v>
      </c>
      <c r="C908" s="56">
        <v>19.518181355542417</v>
      </c>
      <c r="D908" s="16">
        <v>1.0505861201886761</v>
      </c>
      <c r="E908" s="16">
        <v>26.300554633140564</v>
      </c>
      <c r="F908" s="57">
        <v>0.89452075430855749</v>
      </c>
    </row>
    <row r="909" spans="2:6">
      <c r="B909" s="46">
        <v>799</v>
      </c>
      <c r="C909" s="56">
        <v>125.51410163875751</v>
      </c>
      <c r="D909" s="16">
        <v>-1.7787568319087843</v>
      </c>
      <c r="E909" s="16">
        <v>18.308561205863953</v>
      </c>
      <c r="F909" s="57">
        <v>0.56719189705059525</v>
      </c>
    </row>
    <row r="910" spans="2:6">
      <c r="B910" s="46">
        <v>800</v>
      </c>
      <c r="C910" s="56">
        <v>48.503463162337503</v>
      </c>
      <c r="D910" s="16">
        <v>-0.66103528156893721</v>
      </c>
      <c r="E910" s="16">
        <v>35.962952971458435</v>
      </c>
      <c r="F910" s="57">
        <v>0.93181101140174871</v>
      </c>
    </row>
    <row r="911" spans="2:6">
      <c r="B911" s="46">
        <v>801</v>
      </c>
      <c r="C911" s="56">
        <v>45.432148861109525</v>
      </c>
      <c r="D911" s="16">
        <v>6.2644808699120397E-2</v>
      </c>
      <c r="E911" s="16">
        <v>23.443295359611511</v>
      </c>
      <c r="F911" s="57">
        <v>0.93796300577876568</v>
      </c>
    </row>
    <row r="912" spans="2:6">
      <c r="B912" s="46">
        <v>802</v>
      </c>
      <c r="C912" s="56">
        <v>36.087835237432778</v>
      </c>
      <c r="D912" s="16">
        <v>-0.77294719698832803</v>
      </c>
      <c r="E912" s="16">
        <v>18.794388175010681</v>
      </c>
      <c r="F912" s="57">
        <v>0.33536303693823816</v>
      </c>
    </row>
    <row r="913" spans="2:6">
      <c r="B913" s="46">
        <v>803</v>
      </c>
      <c r="C913" s="56">
        <v>36.173524441028256</v>
      </c>
      <c r="D913" s="16">
        <v>-1.3457757544261879</v>
      </c>
      <c r="E913" s="16">
        <v>29.145015597343445</v>
      </c>
      <c r="F913" s="57">
        <v>0.35093987716410158</v>
      </c>
    </row>
    <row r="914" spans="2:6">
      <c r="B914" s="46">
        <v>804</v>
      </c>
      <c r="C914" s="56">
        <v>25.275349014663011</v>
      </c>
      <c r="D914" s="16">
        <v>0.22242281789648227</v>
      </c>
      <c r="E914" s="16">
        <v>21.426696181297302</v>
      </c>
      <c r="F914" s="57">
        <v>0.5325857564551354</v>
      </c>
    </row>
    <row r="915" spans="2:6">
      <c r="B915" s="46">
        <v>805</v>
      </c>
      <c r="C915" s="56">
        <v>23.006807204118775</v>
      </c>
      <c r="D915" s="16">
        <v>-0.38154604521726732</v>
      </c>
      <c r="E915" s="16">
        <v>28.592432856559753</v>
      </c>
      <c r="F915" s="57">
        <v>0.42623977971246241</v>
      </c>
    </row>
    <row r="916" spans="2:6">
      <c r="B916" s="46">
        <v>806</v>
      </c>
      <c r="C916" s="56">
        <v>128.46001768312479</v>
      </c>
      <c r="D916" s="16">
        <v>-1.481181490068656</v>
      </c>
      <c r="E916" s="16">
        <v>19.335462927818298</v>
      </c>
      <c r="F916" s="57">
        <v>0.7529713189270496</v>
      </c>
    </row>
    <row r="917" spans="2:6">
      <c r="B917" s="46">
        <v>807</v>
      </c>
      <c r="C917" s="56">
        <v>34.816014434898179</v>
      </c>
      <c r="D917" s="16">
        <v>-0.54317429632928005</v>
      </c>
      <c r="E917" s="16">
        <v>37.308008074760437</v>
      </c>
      <c r="F917" s="57">
        <v>0.75272988036720756</v>
      </c>
    </row>
    <row r="918" spans="2:6">
      <c r="B918" s="46">
        <v>808</v>
      </c>
      <c r="C918" s="56">
        <v>34.789559407508776</v>
      </c>
      <c r="D918" s="16">
        <v>-1.6246273785096448</v>
      </c>
      <c r="E918" s="16">
        <v>37.840024352073669</v>
      </c>
      <c r="F918" s="57">
        <v>0.36142854676609038</v>
      </c>
    </row>
    <row r="919" spans="2:6">
      <c r="B919" s="46">
        <v>809</v>
      </c>
      <c r="C919" s="56">
        <v>17.309244650138687</v>
      </c>
      <c r="D919" s="16">
        <v>-6.0668036488658664E-3</v>
      </c>
      <c r="E919" s="16">
        <v>38.157952189445496</v>
      </c>
      <c r="F919" s="57">
        <v>0.55469399450919632</v>
      </c>
    </row>
    <row r="920" spans="2:6">
      <c r="B920" s="46">
        <v>810</v>
      </c>
      <c r="C920" s="56">
        <v>6.2282976281259881</v>
      </c>
      <c r="D920" s="16">
        <v>1.6897640018957603</v>
      </c>
      <c r="E920" s="16">
        <v>31.103466391563416</v>
      </c>
      <c r="F920" s="57">
        <v>0.52494968582186696</v>
      </c>
    </row>
    <row r="921" spans="2:6">
      <c r="B921" s="46">
        <v>811</v>
      </c>
      <c r="C921" s="56">
        <v>16.616099200046861</v>
      </c>
      <c r="D921" s="16">
        <v>-0.50860687098986257</v>
      </c>
      <c r="E921" s="16">
        <v>36.352226138114929</v>
      </c>
      <c r="F921" s="57">
        <v>0.35849933595678807</v>
      </c>
    </row>
    <row r="922" spans="2:6">
      <c r="B922" s="46">
        <v>812</v>
      </c>
      <c r="C922" s="56">
        <v>21.143028509403187</v>
      </c>
      <c r="D922" s="16">
        <v>0.28577456047003308</v>
      </c>
      <c r="E922" s="16">
        <v>25.132624983787537</v>
      </c>
      <c r="F922" s="57">
        <v>0.54594355538148875</v>
      </c>
    </row>
    <row r="923" spans="2:6">
      <c r="B923" s="46">
        <v>813</v>
      </c>
      <c r="C923" s="56">
        <v>17.184618312765245</v>
      </c>
      <c r="D923" s="16">
        <v>1.3776215811988695</v>
      </c>
      <c r="E923" s="16">
        <v>26.444540858268738</v>
      </c>
      <c r="F923" s="57">
        <v>0.99259646696584225</v>
      </c>
    </row>
    <row r="924" spans="2:6">
      <c r="B924" s="46">
        <v>814</v>
      </c>
      <c r="C924" s="56">
        <v>43.109338676801613</v>
      </c>
      <c r="D924" s="16">
        <v>0.33797661494096953</v>
      </c>
      <c r="E924" s="16">
        <v>18.778086066246033</v>
      </c>
      <c r="F924" s="57">
        <v>0.86223569816956525</v>
      </c>
    </row>
    <row r="925" spans="2:6">
      <c r="B925" s="46">
        <v>815</v>
      </c>
      <c r="C925" s="56">
        <v>28.337197635493332</v>
      </c>
      <c r="D925" s="16">
        <v>-4.3402691547885716E-2</v>
      </c>
      <c r="E925" s="16">
        <v>25.332357287406921</v>
      </c>
      <c r="F925" s="57">
        <v>0.58751914822971818</v>
      </c>
    </row>
    <row r="926" spans="2:6">
      <c r="B926" s="46">
        <v>816</v>
      </c>
      <c r="C926" s="56">
        <v>40.331156822781011</v>
      </c>
      <c r="D926" s="16">
        <v>-0.88736161830756166</v>
      </c>
      <c r="E926" s="16">
        <v>38.734185576438904</v>
      </c>
      <c r="F926" s="57">
        <v>0.71373493034820557</v>
      </c>
    </row>
    <row r="927" spans="2:6">
      <c r="B927" s="46">
        <v>817</v>
      </c>
      <c r="C927" s="56">
        <v>21.076852646095347</v>
      </c>
      <c r="D927" s="16">
        <v>0.38312026789617037</v>
      </c>
      <c r="E927" s="16">
        <v>39.25688636302948</v>
      </c>
      <c r="F927" s="57">
        <v>0.9092179888792753</v>
      </c>
    </row>
    <row r="928" spans="2:6">
      <c r="B928" s="46">
        <v>818</v>
      </c>
      <c r="C928" s="56">
        <v>20.787939760355901</v>
      </c>
      <c r="D928" s="16">
        <v>0.55161940108892638</v>
      </c>
      <c r="E928" s="16">
        <v>18.53900945186615</v>
      </c>
      <c r="F928" s="57">
        <v>0.47576679151701928</v>
      </c>
    </row>
    <row r="929" spans="2:6">
      <c r="B929" s="46">
        <v>819</v>
      </c>
      <c r="C929" s="56">
        <v>82.601995326206932</v>
      </c>
      <c r="D929" s="16">
        <v>-2.5880933172133558</v>
      </c>
      <c r="E929" s="16">
        <v>30.803089022636414</v>
      </c>
      <c r="F929" s="57">
        <v>0.35906009648287296</v>
      </c>
    </row>
    <row r="930" spans="2:6">
      <c r="B930" s="46">
        <v>820</v>
      </c>
      <c r="C930" s="56">
        <v>46.277300181870153</v>
      </c>
      <c r="D930" s="16">
        <v>-0.81120115340767618</v>
      </c>
      <c r="E930" s="16">
        <v>29.574393630027771</v>
      </c>
      <c r="F930" s="57">
        <v>0.65907349471311572</v>
      </c>
    </row>
    <row r="931" spans="2:6">
      <c r="B931" s="46">
        <v>821</v>
      </c>
      <c r="C931" s="56">
        <v>61.843757738353389</v>
      </c>
      <c r="D931" s="16">
        <v>-1.0993089228546529</v>
      </c>
      <c r="E931" s="16">
        <v>39.899676203727722</v>
      </c>
      <c r="F931" s="57">
        <v>0.97382942704637054</v>
      </c>
    </row>
    <row r="932" spans="2:6">
      <c r="B932" s="46">
        <v>822</v>
      </c>
      <c r="C932" s="56">
        <v>55.148911462648613</v>
      </c>
      <c r="D932" s="16">
        <v>-0.52258021038749036</v>
      </c>
      <c r="E932" s="16">
        <v>28.065924048423767</v>
      </c>
      <c r="F932" s="57">
        <v>0.90981387641110423</v>
      </c>
    </row>
    <row r="933" spans="2:6">
      <c r="B933" s="46">
        <v>823</v>
      </c>
      <c r="C933" s="56">
        <v>119.01138752218688</v>
      </c>
      <c r="D933" s="16">
        <v>-1.3197398244257048</v>
      </c>
      <c r="E933" s="16">
        <v>18.819108843803406</v>
      </c>
      <c r="F933" s="57">
        <v>0.75905973501312729</v>
      </c>
    </row>
    <row r="934" spans="2:6">
      <c r="B934" s="46">
        <v>824</v>
      </c>
      <c r="C934" s="56">
        <v>32.048041172111184</v>
      </c>
      <c r="D934" s="16">
        <v>-0.66491890943016352</v>
      </c>
      <c r="E934" s="16">
        <v>20.082936644554138</v>
      </c>
      <c r="F934" s="57">
        <v>0.34289674652309415</v>
      </c>
    </row>
    <row r="935" spans="2:6">
      <c r="B935" s="46">
        <v>825</v>
      </c>
      <c r="C935" s="56">
        <v>119.06464868079725</v>
      </c>
      <c r="D935" s="16">
        <v>-1.4878204589395392</v>
      </c>
      <c r="E935" s="16">
        <v>19.177597880363464</v>
      </c>
      <c r="F935" s="57">
        <v>0.68903492326400284</v>
      </c>
    </row>
    <row r="936" spans="2:6">
      <c r="B936" s="46">
        <v>826</v>
      </c>
      <c r="C936" s="56">
        <v>13.260764007578446</v>
      </c>
      <c r="D936" s="16">
        <v>0.76657936823617101</v>
      </c>
      <c r="E936" s="16">
        <v>28.538517355918884</v>
      </c>
      <c r="F936" s="57">
        <v>0.54198103839869494</v>
      </c>
    </row>
    <row r="937" spans="2:6">
      <c r="B937" s="46">
        <v>827</v>
      </c>
      <c r="C937" s="56">
        <v>18.13880716588837</v>
      </c>
      <c r="D937" s="16">
        <v>-0.14232954005863163</v>
      </c>
      <c r="E937" s="16">
        <v>26.935104250907898</v>
      </c>
      <c r="F937" s="57">
        <v>0.37345549311735632</v>
      </c>
    </row>
    <row r="938" spans="2:6">
      <c r="B938" s="46">
        <v>828</v>
      </c>
      <c r="C938" s="56">
        <v>18.775873949976194</v>
      </c>
      <c r="D938" s="16">
        <v>-0.11257789310729194</v>
      </c>
      <c r="E938" s="16">
        <v>38.189502120018005</v>
      </c>
      <c r="F938" s="57">
        <v>0.55947555882501598</v>
      </c>
    </row>
    <row r="939" spans="2:6">
      <c r="B939" s="46">
        <v>829</v>
      </c>
      <c r="C939" s="56">
        <v>15.851818696195901</v>
      </c>
      <c r="D939" s="16">
        <v>-0.43203611711077949</v>
      </c>
      <c r="E939" s="16">
        <v>39.395338892936707</v>
      </c>
      <c r="F939" s="57">
        <v>0.39077199432904719</v>
      </c>
    </row>
    <row r="940" spans="2:6">
      <c r="B940" s="46">
        <v>830</v>
      </c>
      <c r="C940" s="56">
        <v>26.391273213419627</v>
      </c>
      <c r="D940" s="16">
        <v>-0.12856131722204042</v>
      </c>
      <c r="E940" s="16">
        <v>28.636476874351501</v>
      </c>
      <c r="F940" s="57">
        <v>0.58320583802666659</v>
      </c>
    </row>
    <row r="941" spans="2:6">
      <c r="B941" s="46">
        <v>831</v>
      </c>
      <c r="C941" s="56">
        <v>26.521313225615469</v>
      </c>
      <c r="D941" s="16">
        <v>-0.21361680000417765</v>
      </c>
      <c r="E941" s="16">
        <v>32.20576274394989</v>
      </c>
      <c r="F941" s="57">
        <v>0.62151827509243485</v>
      </c>
    </row>
    <row r="942" spans="2:6">
      <c r="B942" s="46">
        <v>832</v>
      </c>
      <c r="C942" s="56">
        <v>47.170393395241504</v>
      </c>
      <c r="D942" s="16">
        <v>-0.31810602934191257</v>
      </c>
      <c r="E942" s="16">
        <v>29.323777556419373</v>
      </c>
      <c r="F942" s="57">
        <v>0.93641407966575618</v>
      </c>
    </row>
    <row r="943" spans="2:6">
      <c r="B943" s="46">
        <v>833</v>
      </c>
      <c r="C943" s="56">
        <v>16.860358944944192</v>
      </c>
      <c r="D943" s="16">
        <v>0.17061893124290539</v>
      </c>
      <c r="E943" s="16">
        <v>36.357586741447449</v>
      </c>
      <c r="F943" s="57">
        <v>0.58164483203837869</v>
      </c>
    </row>
    <row r="944" spans="2:6">
      <c r="B944" s="46">
        <v>834</v>
      </c>
      <c r="C944" s="56">
        <v>21.307590612484308</v>
      </c>
      <c r="D944" s="16">
        <v>0.15601709402132119</v>
      </c>
      <c r="E944" s="16">
        <v>20.539490103721619</v>
      </c>
      <c r="F944" s="57">
        <v>0.41109241084189413</v>
      </c>
    </row>
    <row r="945" spans="2:6">
      <c r="B945" s="46">
        <v>835</v>
      </c>
      <c r="C945" s="56">
        <v>11.503189352500176</v>
      </c>
      <c r="D945" s="16">
        <v>0.15296365466939277</v>
      </c>
      <c r="E945" s="16">
        <v>39.185771822929382</v>
      </c>
      <c r="F945" s="57">
        <v>0.42251886023523805</v>
      </c>
    </row>
    <row r="946" spans="2:6">
      <c r="B946" s="46">
        <v>836</v>
      </c>
      <c r="C946" s="56">
        <v>19.248021501647823</v>
      </c>
      <c r="D946" s="16">
        <v>0.19318195507220209</v>
      </c>
      <c r="E946" s="16">
        <v>32.41545045375824</v>
      </c>
      <c r="F946" s="57">
        <v>0.60131643209218977</v>
      </c>
    </row>
    <row r="947" spans="2:6">
      <c r="B947" s="46">
        <v>837</v>
      </c>
      <c r="C947" s="56">
        <v>13.864042463333696</v>
      </c>
      <c r="D947" s="16">
        <v>0.37783022033044594</v>
      </c>
      <c r="E947" s="16">
        <v>39.369028925895691</v>
      </c>
      <c r="F947" s="57">
        <v>0.59759090318887231</v>
      </c>
    </row>
    <row r="948" spans="2:6">
      <c r="B948" s="46">
        <v>838</v>
      </c>
      <c r="C948" s="56">
        <v>29.431286129525489</v>
      </c>
      <c r="D948" s="16">
        <v>0.60697764042066027</v>
      </c>
      <c r="E948" s="16">
        <v>23.927244544029236</v>
      </c>
      <c r="F948" s="57">
        <v>0.90324496739125248</v>
      </c>
    </row>
    <row r="949" spans="2:6">
      <c r="B949" s="46">
        <v>839</v>
      </c>
      <c r="C949" s="56">
        <v>24.292247695552948</v>
      </c>
      <c r="D949" s="16">
        <v>0.22924357131699241</v>
      </c>
      <c r="E949" s="16">
        <v>35.929818987846375</v>
      </c>
      <c r="F949" s="57">
        <v>0.86239480284264092</v>
      </c>
    </row>
    <row r="950" spans="2:6">
      <c r="B950" s="46">
        <v>840</v>
      </c>
      <c r="C950" s="56">
        <v>57.080815556018891</v>
      </c>
      <c r="D950" s="16">
        <v>-0.55691694485639731</v>
      </c>
      <c r="E950" s="16">
        <v>25.894208312034607</v>
      </c>
      <c r="F950" s="57">
        <v>0.84845351415119175</v>
      </c>
    </row>
    <row r="951" spans="2:6">
      <c r="B951" s="46">
        <v>841</v>
      </c>
      <c r="C951" s="56">
        <v>10.122722984703774</v>
      </c>
      <c r="D951" s="16">
        <v>0.86281476201034146</v>
      </c>
      <c r="E951" s="16">
        <v>39.234352946281433</v>
      </c>
      <c r="F951" s="57">
        <v>0.60788104957740308</v>
      </c>
    </row>
    <row r="952" spans="2:6">
      <c r="B952" s="46">
        <v>842</v>
      </c>
      <c r="C952" s="56">
        <v>10.396934140780857</v>
      </c>
      <c r="D952" s="16">
        <v>1.3241620870689792</v>
      </c>
      <c r="E952" s="16">
        <v>19.979427695274353</v>
      </c>
      <c r="F952" s="57">
        <v>0.43726759322161673</v>
      </c>
    </row>
    <row r="953" spans="2:6">
      <c r="B953" s="46">
        <v>843</v>
      </c>
      <c r="C953" s="56">
        <v>24.081573103128608</v>
      </c>
      <c r="D953" s="16">
        <v>-0.55171551893161741</v>
      </c>
      <c r="E953" s="16">
        <v>37.992591738700867</v>
      </c>
      <c r="F953" s="57">
        <v>0.52708353221151827</v>
      </c>
    </row>
    <row r="954" spans="2:6">
      <c r="B954" s="46">
        <v>844</v>
      </c>
      <c r="C954" s="56">
        <v>11.305517508625808</v>
      </c>
      <c r="D954" s="16">
        <v>0.39502169951903998</v>
      </c>
      <c r="E954" s="16">
        <v>37.689738631248474</v>
      </c>
      <c r="F954" s="57">
        <v>0.47209609888963699</v>
      </c>
    </row>
    <row r="955" spans="2:6">
      <c r="B955" s="46">
        <v>845</v>
      </c>
      <c r="C955" s="56">
        <v>26.295817937350577</v>
      </c>
      <c r="D955" s="16">
        <v>0.40825983509810027</v>
      </c>
      <c r="E955" s="16">
        <v>32.258246302604675</v>
      </c>
      <c r="F955" s="57">
        <v>0.94845278800084587</v>
      </c>
    </row>
    <row r="956" spans="2:6">
      <c r="B956" s="46">
        <v>846</v>
      </c>
      <c r="C956" s="56">
        <v>33.726445601919572</v>
      </c>
      <c r="D956" s="16">
        <v>-0.331488548146611</v>
      </c>
      <c r="E956" s="16">
        <v>39.37572705745697</v>
      </c>
      <c r="F956" s="57">
        <v>0.89076454887986178</v>
      </c>
    </row>
    <row r="957" spans="2:6">
      <c r="B957" s="46">
        <v>847</v>
      </c>
      <c r="C957" s="56">
        <v>64.868299644131056</v>
      </c>
      <c r="D957" s="16">
        <v>-0.55572335924725302</v>
      </c>
      <c r="E957" s="16">
        <v>22.428777575492859</v>
      </c>
      <c r="F957" s="57">
        <v>0.83585595263874535</v>
      </c>
    </row>
    <row r="958" spans="2:6">
      <c r="B958" s="46">
        <v>848</v>
      </c>
      <c r="C958" s="56">
        <v>24.339375408884404</v>
      </c>
      <c r="D958" s="16">
        <v>-0.7419452611799362</v>
      </c>
      <c r="E958" s="16">
        <v>35.231728911399841</v>
      </c>
      <c r="F958" s="57">
        <v>0.43318173435440066</v>
      </c>
    </row>
    <row r="959" spans="2:6">
      <c r="B959" s="46">
        <v>849</v>
      </c>
      <c r="C959" s="56">
        <v>47.083675218828901</v>
      </c>
      <c r="D959" s="16">
        <v>-2.7876381454531966E-2</v>
      </c>
      <c r="E959" s="16">
        <v>20.245396494865417</v>
      </c>
      <c r="F959" s="57">
        <v>0.7885769102560759</v>
      </c>
    </row>
    <row r="960" spans="2:6">
      <c r="B960" s="46">
        <v>850</v>
      </c>
      <c r="C960" s="56">
        <v>74.581976524041792</v>
      </c>
      <c r="D960" s="16">
        <v>-0.97056006315389065</v>
      </c>
      <c r="E960" s="16">
        <v>30.295830130577087</v>
      </c>
      <c r="F960" s="57">
        <v>0.97467326991286274</v>
      </c>
    </row>
    <row r="961" spans="2:6">
      <c r="B961" s="46">
        <v>851</v>
      </c>
      <c r="C961" s="56">
        <v>33.023682118106791</v>
      </c>
      <c r="D961" s="16">
        <v>-0.57408397913214648</v>
      </c>
      <c r="E961" s="16">
        <v>37.793063998222351</v>
      </c>
      <c r="F961" s="57">
        <v>0.70798284342119688</v>
      </c>
    </row>
    <row r="962" spans="2:6">
      <c r="B962" s="46">
        <v>852</v>
      </c>
      <c r="C962" s="56">
        <v>8.6027265076856558</v>
      </c>
      <c r="D962" s="16">
        <v>1.0356973538599072</v>
      </c>
      <c r="E962" s="16">
        <v>35.449866652488708</v>
      </c>
      <c r="F962" s="57">
        <v>0.52598124359235765</v>
      </c>
    </row>
    <row r="963" spans="2:6">
      <c r="B963" s="46">
        <v>853</v>
      </c>
      <c r="C963" s="56">
        <v>78.916038614815875</v>
      </c>
      <c r="D963" s="16">
        <v>-1.4444053762496729</v>
      </c>
      <c r="E963" s="16">
        <v>32.50049102306366</v>
      </c>
      <c r="F963" s="57">
        <v>0.79752428313996793</v>
      </c>
    </row>
    <row r="964" spans="2:6">
      <c r="B964" s="46">
        <v>854</v>
      </c>
      <c r="C964" s="56">
        <v>11.884675019776511</v>
      </c>
      <c r="D964" s="16">
        <v>1.3880269922934669</v>
      </c>
      <c r="E964" s="16">
        <v>34.419424414634705</v>
      </c>
      <c r="F964" s="57">
        <v>0.89993126686749458</v>
      </c>
    </row>
    <row r="965" spans="2:6">
      <c r="B965" s="46">
        <v>855</v>
      </c>
      <c r="C965" s="56">
        <v>29.995638501050216</v>
      </c>
      <c r="D965" s="16">
        <v>-0.34030232661567045</v>
      </c>
      <c r="E965" s="16">
        <v>28.140138506889343</v>
      </c>
      <c r="F965" s="57">
        <v>0.56273505885574815</v>
      </c>
    </row>
    <row r="966" spans="2:6">
      <c r="B966" s="46">
        <v>856</v>
      </c>
      <c r="C966" s="56">
        <v>29.826655467163533</v>
      </c>
      <c r="D966" s="16">
        <v>-0.45673407214167716</v>
      </c>
      <c r="E966" s="16">
        <v>38.773839354515076</v>
      </c>
      <c r="F966" s="57">
        <v>0.71143212465038297</v>
      </c>
    </row>
    <row r="967" spans="2:6">
      <c r="B967" s="46">
        <v>857</v>
      </c>
      <c r="C967" s="56">
        <v>11.84712607448585</v>
      </c>
      <c r="D967" s="16">
        <v>0.33965650105820527</v>
      </c>
      <c r="E967" s="16">
        <v>37.828217387199402</v>
      </c>
      <c r="F967" s="57">
        <v>0.47789904844939707</v>
      </c>
    </row>
    <row r="968" spans="2:6">
      <c r="B968" s="46">
        <v>858</v>
      </c>
      <c r="C968" s="56">
        <v>12.08668046667503</v>
      </c>
      <c r="D968" s="16">
        <v>0.17010141877890123</v>
      </c>
      <c r="E968" s="16">
        <v>32.926197409629822</v>
      </c>
      <c r="F968" s="57">
        <v>0.37747602529063223</v>
      </c>
    </row>
    <row r="969" spans="2:6">
      <c r="B969" s="46">
        <v>859</v>
      </c>
      <c r="C969" s="56">
        <v>14.242252849976843</v>
      </c>
      <c r="D969" s="16">
        <v>1.4086751394352826</v>
      </c>
      <c r="E969" s="16">
        <v>31.024688601493835</v>
      </c>
      <c r="F969" s="57">
        <v>0.98605012823927407</v>
      </c>
    </row>
    <row r="970" spans="2:6">
      <c r="B970" s="46">
        <v>860</v>
      </c>
      <c r="C970" s="56">
        <v>30.681529518286204</v>
      </c>
      <c r="D970" s="16">
        <v>-0.74536624381603456</v>
      </c>
      <c r="E970" s="16">
        <v>29.133334517478943</v>
      </c>
      <c r="F970" s="57">
        <v>0.45047185057535172</v>
      </c>
    </row>
    <row r="971" spans="2:6">
      <c r="B971" s="46">
        <v>861</v>
      </c>
      <c r="C971" s="56">
        <v>15.042872939344258</v>
      </c>
      <c r="D971" s="16">
        <v>1.0153799423278416</v>
      </c>
      <c r="E971" s="16">
        <v>32.533263087272644</v>
      </c>
      <c r="F971" s="57">
        <v>0.83230542298123833</v>
      </c>
    </row>
    <row r="972" spans="2:6">
      <c r="B972" s="46">
        <v>862</v>
      </c>
      <c r="C972" s="56">
        <v>29.132310000379345</v>
      </c>
      <c r="D972" s="16">
        <v>-0.45663749029459161</v>
      </c>
      <c r="E972" s="16">
        <v>34.495836615562439</v>
      </c>
      <c r="F972" s="57">
        <v>0.61824510572915081</v>
      </c>
    </row>
    <row r="973" spans="2:6">
      <c r="B973" s="46">
        <v>863</v>
      </c>
      <c r="C973" s="56">
        <v>88.609156194280345</v>
      </c>
      <c r="D973" s="16">
        <v>-1.2698112010922915</v>
      </c>
      <c r="E973" s="16">
        <v>23.501401782035828</v>
      </c>
      <c r="F973" s="57">
        <v>0.7305321558686495</v>
      </c>
    </row>
    <row r="974" spans="2:6">
      <c r="B974" s="46">
        <v>864</v>
      </c>
      <c r="C974" s="56">
        <v>20.826141819988777</v>
      </c>
      <c r="D974" s="16">
        <v>4.5758586231521327E-3</v>
      </c>
      <c r="E974" s="16">
        <v>39.95803964138031</v>
      </c>
      <c r="F974" s="57">
        <v>0.70403796941413876</v>
      </c>
    </row>
    <row r="975" spans="2:6">
      <c r="B975" s="46">
        <v>865</v>
      </c>
      <c r="C975" s="56">
        <v>19.159825837282259</v>
      </c>
      <c r="D975" s="16">
        <v>0.28874407019620107</v>
      </c>
      <c r="E975" s="16">
        <v>18.420315623283386</v>
      </c>
      <c r="F975" s="57">
        <v>0.36334749853236675</v>
      </c>
    </row>
    <row r="976" spans="2:6">
      <c r="B976" s="46">
        <v>866</v>
      </c>
      <c r="C976" s="56">
        <v>28.581651607242712</v>
      </c>
      <c r="D976" s="16">
        <v>0.40726090171153095</v>
      </c>
      <c r="E976" s="16">
        <v>31.308029532432556</v>
      </c>
      <c r="F976" s="57">
        <v>0.99984264372992515</v>
      </c>
    </row>
    <row r="977" spans="2:6">
      <c r="B977" s="46">
        <v>867</v>
      </c>
      <c r="C977" s="56">
        <v>8.7869232548115619</v>
      </c>
      <c r="D977" s="16">
        <v>1.5929689391939119</v>
      </c>
      <c r="E977" s="16">
        <v>32.12496554851532</v>
      </c>
      <c r="F977" s="57">
        <v>0.71545202104074956</v>
      </c>
    </row>
    <row r="978" spans="2:6">
      <c r="B978" s="46">
        <v>868</v>
      </c>
      <c r="C978" s="56">
        <v>39.487099556510529</v>
      </c>
      <c r="D978" s="16">
        <v>-0.30140609656396644</v>
      </c>
      <c r="E978" s="16">
        <v>22.177642226219177</v>
      </c>
      <c r="F978" s="57">
        <v>0.59973460421361924</v>
      </c>
    </row>
    <row r="979" spans="2:6">
      <c r="B979" s="46">
        <v>869</v>
      </c>
      <c r="C979" s="56">
        <v>15.451351136112889</v>
      </c>
      <c r="D979" s="16">
        <v>0.33410091519273005</v>
      </c>
      <c r="E979" s="16">
        <v>24.794062495231628</v>
      </c>
      <c r="F979" s="57">
        <v>0.40696284189965726</v>
      </c>
    </row>
    <row r="980" spans="2:6">
      <c r="B980" s="46">
        <v>870</v>
      </c>
      <c r="C980" s="56">
        <v>26.013235095585966</v>
      </c>
      <c r="D980" s="16">
        <v>-0.20793157235319071</v>
      </c>
      <c r="E980" s="16">
        <v>21.042463660240173</v>
      </c>
      <c r="F980" s="57">
        <v>0.3998727498398304</v>
      </c>
    </row>
    <row r="981" spans="2:6">
      <c r="B981" s="46">
        <v>871</v>
      </c>
      <c r="C981" s="56">
        <v>54.488487019559713</v>
      </c>
      <c r="D981" s="16">
        <v>-0.60702171380594949</v>
      </c>
      <c r="E981" s="16">
        <v>22.950067400932312</v>
      </c>
      <c r="F981" s="57">
        <v>0.69341387805244925</v>
      </c>
    </row>
    <row r="982" spans="2:6">
      <c r="B982" s="46">
        <v>872</v>
      </c>
      <c r="C982" s="56">
        <v>27.436662020888445</v>
      </c>
      <c r="D982" s="16">
        <v>0.71197861511925697</v>
      </c>
      <c r="E982" s="16">
        <v>20.221829771995544</v>
      </c>
      <c r="F982" s="57">
        <v>0.76516595302066803</v>
      </c>
    </row>
    <row r="983" spans="2:6">
      <c r="B983" s="46">
        <v>873</v>
      </c>
      <c r="C983" s="56">
        <v>15.373246448663684</v>
      </c>
      <c r="D983" s="16">
        <v>0.81497900279662527</v>
      </c>
      <c r="E983" s="16">
        <v>20.459191203117371</v>
      </c>
      <c r="F983" s="57">
        <v>0.46575559487998486</v>
      </c>
    </row>
    <row r="984" spans="2:6">
      <c r="B984" s="46">
        <v>874</v>
      </c>
      <c r="C984" s="56">
        <v>6.9011290535073346</v>
      </c>
      <c r="D984" s="16">
        <v>1.6605657597414591</v>
      </c>
      <c r="E984" s="16">
        <v>28.878826498985291</v>
      </c>
      <c r="F984" s="57">
        <v>0.52927300960574153</v>
      </c>
    </row>
    <row r="985" spans="2:6">
      <c r="B985" s="46">
        <v>875</v>
      </c>
      <c r="C985" s="56">
        <v>9.5281178221689053</v>
      </c>
      <c r="D985" s="16">
        <v>1.1190403698215212</v>
      </c>
      <c r="E985" s="16">
        <v>33.531394839286804</v>
      </c>
      <c r="F985" s="57">
        <v>0.58368855620062354</v>
      </c>
    </row>
    <row r="986" spans="2:6">
      <c r="B986" s="46">
        <v>876</v>
      </c>
      <c r="C986" s="56">
        <v>107.09509009976597</v>
      </c>
      <c r="D986" s="16">
        <v>-1.3038772515910826</v>
      </c>
      <c r="E986" s="16">
        <v>18.020289778709412</v>
      </c>
      <c r="F986" s="57">
        <v>0.66126948888216019</v>
      </c>
    </row>
    <row r="987" spans="2:6">
      <c r="B987" s="46">
        <v>877</v>
      </c>
      <c r="C987" s="56">
        <v>41.617995571021147</v>
      </c>
      <c r="D987" s="16">
        <v>7.3079450963662099E-2</v>
      </c>
      <c r="E987" s="16">
        <v>23.720389246940613</v>
      </c>
      <c r="F987" s="57">
        <v>0.87566327427022461</v>
      </c>
    </row>
    <row r="988" spans="2:6">
      <c r="B988" s="46">
        <v>878</v>
      </c>
      <c r="C988" s="56">
        <v>70.850833032637297</v>
      </c>
      <c r="D988" s="16">
        <v>-0.96301929396915198</v>
      </c>
      <c r="E988" s="16">
        <v>19.496805548667908</v>
      </c>
      <c r="F988" s="57">
        <v>0.5989808835745335</v>
      </c>
    </row>
    <row r="989" spans="2:6">
      <c r="B989" s="46">
        <v>879</v>
      </c>
      <c r="C989" s="56">
        <v>21.002231068083081</v>
      </c>
      <c r="D989" s="16">
        <v>0.49619373742106077</v>
      </c>
      <c r="E989" s="16">
        <v>18.923635363578796</v>
      </c>
      <c r="F989" s="57">
        <v>0.47221355978214741</v>
      </c>
    </row>
    <row r="990" spans="2:6">
      <c r="B990" s="46">
        <v>880</v>
      </c>
      <c r="C990" s="56">
        <v>9.4879786435858975</v>
      </c>
      <c r="D990" s="16">
        <v>1.4352246397714354</v>
      </c>
      <c r="E990" s="16">
        <v>27.002709746360779</v>
      </c>
      <c r="F990" s="57">
        <v>0.5823160598449707</v>
      </c>
    </row>
    <row r="991" spans="2:6">
      <c r="B991" s="46">
        <v>881</v>
      </c>
      <c r="C991" s="56">
        <v>10.011073423929334</v>
      </c>
      <c r="D991" s="16">
        <v>1.3964334720853375</v>
      </c>
      <c r="E991" s="16">
        <v>36.382344126701355</v>
      </c>
      <c r="F991" s="57">
        <v>0.8059566718672514</v>
      </c>
    </row>
    <row r="992" spans="2:6">
      <c r="B992" s="46">
        <v>882</v>
      </c>
      <c r="C992" s="56">
        <v>15.269205719040915</v>
      </c>
      <c r="D992" s="16">
        <v>0.80576034434321664</v>
      </c>
      <c r="E992" s="16">
        <v>29.076088309288025</v>
      </c>
      <c r="F992" s="57">
        <v>0.6532672072930813</v>
      </c>
    </row>
    <row r="993" spans="2:6">
      <c r="B993" s="46">
        <v>883</v>
      </c>
      <c r="C993" s="56">
        <v>75.236181290879173</v>
      </c>
      <c r="D993" s="16">
        <v>-1.5272125661861387</v>
      </c>
      <c r="E993" s="16">
        <v>27.681476473808289</v>
      </c>
      <c r="F993" s="57">
        <v>0.61159306809389591</v>
      </c>
    </row>
    <row r="994" spans="2:6">
      <c r="B994" s="46">
        <v>884</v>
      </c>
      <c r="C994" s="56">
        <v>44.428250054838614</v>
      </c>
      <c r="D994" s="16">
        <v>0.39487965545145431</v>
      </c>
      <c r="E994" s="16">
        <v>20.098777174949646</v>
      </c>
      <c r="F994" s="57">
        <v>0.98924318895597463</v>
      </c>
    </row>
    <row r="995" spans="2:6">
      <c r="B995" s="46">
        <v>885</v>
      </c>
      <c r="C995" s="56">
        <v>92.212670487261548</v>
      </c>
      <c r="D995" s="16">
        <v>-0.8722928655781863</v>
      </c>
      <c r="E995" s="16">
        <v>21.749743342399597</v>
      </c>
      <c r="F995" s="57">
        <v>0.92590665446794029</v>
      </c>
    </row>
    <row r="996" spans="2:6">
      <c r="B996" s="46">
        <v>886</v>
      </c>
      <c r="C996" s="56">
        <v>20.022866810082999</v>
      </c>
      <c r="D996" s="16">
        <v>0.68595931563519352</v>
      </c>
      <c r="E996" s="16">
        <v>33.296362280845642</v>
      </c>
      <c r="F996" s="57">
        <v>0.90306949130825998</v>
      </c>
    </row>
    <row r="997" spans="2:6">
      <c r="B997" s="46">
        <v>887</v>
      </c>
      <c r="C997" s="56">
        <v>12.163473350503949</v>
      </c>
      <c r="D997" s="16">
        <v>1.5130994192745773</v>
      </c>
      <c r="E997" s="16">
        <v>25.859605669975281</v>
      </c>
      <c r="F997" s="57">
        <v>0.75443123543274404</v>
      </c>
    </row>
    <row r="998" spans="2:6">
      <c r="B998" s="46">
        <v>888</v>
      </c>
      <c r="C998" s="56">
        <v>45.335773037463603</v>
      </c>
      <c r="D998" s="16">
        <v>-0.56827394303540368</v>
      </c>
      <c r="E998" s="16">
        <v>19.738179564476013</v>
      </c>
      <c r="F998" s="57">
        <v>0.50965497426204687</v>
      </c>
    </row>
    <row r="999" spans="2:6">
      <c r="B999" s="46">
        <v>889</v>
      </c>
      <c r="C999" s="56">
        <v>28.714476181141276</v>
      </c>
      <c r="D999" s="16">
        <v>-0.2659680243889303</v>
      </c>
      <c r="E999" s="16">
        <v>36.627274394035339</v>
      </c>
      <c r="F999" s="57">
        <v>0.73811736386916638</v>
      </c>
    </row>
    <row r="1000" spans="2:6">
      <c r="B1000" s="46">
        <v>890</v>
      </c>
      <c r="C1000" s="56">
        <v>13.023250109032688</v>
      </c>
      <c r="D1000" s="16">
        <v>1.6839229395561987E-2</v>
      </c>
      <c r="E1000" s="16">
        <v>35.337314963340759</v>
      </c>
      <c r="F1000" s="57">
        <v>0.3926585211669445</v>
      </c>
    </row>
    <row r="1001" spans="2:6">
      <c r="B1001" s="46">
        <v>891</v>
      </c>
      <c r="C1001" s="56">
        <v>40.164056543786188</v>
      </c>
      <c r="D1001" s="16">
        <v>-0.26207645897744758</v>
      </c>
      <c r="E1001" s="16">
        <v>29.012710452079773</v>
      </c>
      <c r="F1001" s="57">
        <v>0.81999889109556678</v>
      </c>
    </row>
    <row r="1002" spans="2:6">
      <c r="B1002" s="46">
        <v>892</v>
      </c>
      <c r="C1002" s="56">
        <v>17.968680206932941</v>
      </c>
      <c r="D1002" s="16">
        <v>0.32581402472693932</v>
      </c>
      <c r="E1002" s="16">
        <v>31.85060441493988</v>
      </c>
      <c r="F1002" s="57">
        <v>0.60448898881006241</v>
      </c>
    </row>
    <row r="1003" spans="2:6">
      <c r="B1003" s="46">
        <v>893</v>
      </c>
      <c r="C1003" s="56">
        <v>17.093815232323919</v>
      </c>
      <c r="D1003" s="16">
        <v>0.26924560978699907</v>
      </c>
      <c r="E1003" s="16">
        <v>33.319624781608582</v>
      </c>
      <c r="F1003" s="57">
        <v>0.57852631686780454</v>
      </c>
    </row>
    <row r="1004" spans="2:6">
      <c r="B1004" s="46">
        <v>894</v>
      </c>
      <c r="C1004" s="56">
        <v>47.949706150482605</v>
      </c>
      <c r="D1004" s="16">
        <v>0.17675506510355971</v>
      </c>
      <c r="E1004" s="16">
        <v>21.878633856773376</v>
      </c>
      <c r="F1004" s="57">
        <v>0.99963855741600993</v>
      </c>
    </row>
    <row r="1005" spans="2:6">
      <c r="B1005" s="46">
        <v>895</v>
      </c>
      <c r="C1005" s="56">
        <v>24.410563345094282</v>
      </c>
      <c r="D1005" s="16">
        <v>0.26402834365672739</v>
      </c>
      <c r="E1005" s="16">
        <v>36.195478320121765</v>
      </c>
      <c r="F1005" s="57">
        <v>0.89423353937923911</v>
      </c>
    </row>
    <row r="1006" spans="2:6">
      <c r="B1006" s="46">
        <v>896</v>
      </c>
      <c r="C1006" s="56">
        <v>101.57318005653984</v>
      </c>
      <c r="D1006" s="16">
        <v>-1.1855703501116039</v>
      </c>
      <c r="E1006" s="16">
        <v>23.865739226341248</v>
      </c>
      <c r="F1006" s="57">
        <v>0.9013493806468964</v>
      </c>
    </row>
    <row r="1007" spans="2:6">
      <c r="B1007" s="46">
        <v>897</v>
      </c>
      <c r="C1007" s="56">
        <v>40.353455286159253</v>
      </c>
      <c r="D1007" s="16">
        <v>-0.35373754184922623</v>
      </c>
      <c r="E1007" s="16">
        <v>35.631482005119324</v>
      </c>
      <c r="F1007" s="57">
        <v>0.94973770526072976</v>
      </c>
    </row>
    <row r="1008" spans="2:6">
      <c r="B1008" s="46">
        <v>898</v>
      </c>
      <c r="C1008" s="56">
        <v>18.858881936883378</v>
      </c>
      <c r="D1008" s="16">
        <v>0.73366787038219972</v>
      </c>
      <c r="E1008" s="16">
        <v>29.100006461143494</v>
      </c>
      <c r="F1008" s="57">
        <v>0.76828033560233111</v>
      </c>
    </row>
    <row r="1009" spans="2:6">
      <c r="B1009" s="46">
        <v>899</v>
      </c>
      <c r="C1009" s="56">
        <v>26.833906244954541</v>
      </c>
      <c r="D1009" s="16">
        <v>-0.26903078881719367</v>
      </c>
      <c r="E1009" s="16">
        <v>29.962596774101257</v>
      </c>
      <c r="F1009" s="57">
        <v>0.56307265958063601</v>
      </c>
    </row>
    <row r="1010" spans="2:6">
      <c r="B1010" s="46">
        <v>900</v>
      </c>
      <c r="C1010" s="56">
        <v>15.223325641756688</v>
      </c>
      <c r="D1010" s="16">
        <v>0.24495703665767005</v>
      </c>
      <c r="E1010" s="16">
        <v>34.713271498680115</v>
      </c>
      <c r="F1010" s="57">
        <v>0.52784027281942369</v>
      </c>
    </row>
    <row r="1011" spans="2:6">
      <c r="B1011" s="46">
        <v>901</v>
      </c>
      <c r="C1011" s="56">
        <v>16.39626075216426</v>
      </c>
      <c r="D1011" s="16">
        <v>0.38563827749488067</v>
      </c>
      <c r="E1011" s="16">
        <v>28.867533564567566</v>
      </c>
      <c r="F1011" s="57">
        <v>0.52102229584481718</v>
      </c>
    </row>
    <row r="1012" spans="2:6">
      <c r="B1012" s="46">
        <v>902</v>
      </c>
      <c r="C1012" s="56">
        <v>7.7756233230897083</v>
      </c>
      <c r="D1012" s="16">
        <v>1.4317392695807016</v>
      </c>
      <c r="E1012" s="16">
        <v>32.681120276451111</v>
      </c>
      <c r="F1012" s="57">
        <v>0.57618806627278329</v>
      </c>
    </row>
    <row r="1013" spans="2:6">
      <c r="B1013" s="46">
        <v>903</v>
      </c>
      <c r="C1013" s="56">
        <v>62.683231848841253</v>
      </c>
      <c r="D1013" s="16">
        <v>-0.23971756848857043</v>
      </c>
      <c r="E1013" s="16">
        <v>20.36875331401825</v>
      </c>
      <c r="F1013" s="57">
        <v>0.91245380599663262</v>
      </c>
    </row>
    <row r="1014" spans="2:6">
      <c r="B1014" s="46">
        <v>904</v>
      </c>
      <c r="C1014" s="56">
        <v>72.750350704671803</v>
      </c>
      <c r="D1014" s="16">
        <v>-0.71758999996808925</v>
      </c>
      <c r="E1014" s="16">
        <v>20.822888731956482</v>
      </c>
      <c r="F1014" s="57">
        <v>0.77823256337451929</v>
      </c>
    </row>
    <row r="1015" spans="2:6">
      <c r="B1015" s="46">
        <v>905</v>
      </c>
      <c r="C1015" s="56">
        <v>30.153545498293397</v>
      </c>
      <c r="D1015" s="16">
        <v>0.27614657432770784</v>
      </c>
      <c r="E1015" s="16">
        <v>25.832466959953308</v>
      </c>
      <c r="F1015" s="57">
        <v>0.79498433041694161</v>
      </c>
    </row>
    <row r="1016" spans="2:6">
      <c r="B1016" s="46">
        <v>906</v>
      </c>
      <c r="C1016" s="56">
        <v>32.706754784832768</v>
      </c>
      <c r="D1016" s="16">
        <v>-0.30312311992343988</v>
      </c>
      <c r="E1016" s="16">
        <v>35.801662802696228</v>
      </c>
      <c r="F1016" s="57">
        <v>0.80096593497424129</v>
      </c>
    </row>
    <row r="1017" spans="2:6">
      <c r="B1017" s="46">
        <v>907</v>
      </c>
      <c r="C1017" s="56">
        <v>6.3871314118896807</v>
      </c>
      <c r="D1017" s="16">
        <v>2.1014702640919913</v>
      </c>
      <c r="E1017" s="16">
        <v>22.968635439872742</v>
      </c>
      <c r="F1017" s="57">
        <v>0.52831440792410378</v>
      </c>
    </row>
    <row r="1018" spans="2:6">
      <c r="B1018" s="46">
        <v>908</v>
      </c>
      <c r="C1018" s="56">
        <v>16.561172865248828</v>
      </c>
      <c r="D1018" s="16">
        <v>-6.0817595012541761E-3</v>
      </c>
      <c r="E1018" s="16">
        <v>32.124278426170349</v>
      </c>
      <c r="F1018" s="57">
        <v>0.44679702535905835</v>
      </c>
    </row>
    <row r="1019" spans="2:6">
      <c r="B1019" s="46">
        <v>909</v>
      </c>
      <c r="C1019" s="56">
        <v>26.673019077036919</v>
      </c>
      <c r="D1019" s="16">
        <v>0.59420656541685846</v>
      </c>
      <c r="E1019" s="16">
        <v>22.83096969127655</v>
      </c>
      <c r="F1019" s="57">
        <v>0.77422792577397825</v>
      </c>
    </row>
    <row r="1020" spans="2:6">
      <c r="B1020" s="46">
        <v>910</v>
      </c>
      <c r="C1020" s="56">
        <v>54.277790088247457</v>
      </c>
      <c r="D1020" s="16">
        <v>-0.8191361263597865</v>
      </c>
      <c r="E1020" s="16">
        <v>25.141321539878845</v>
      </c>
      <c r="F1020" s="57">
        <v>0.6535514022535801</v>
      </c>
    </row>
    <row r="1021" spans="2:6">
      <c r="B1021" s="46">
        <v>911</v>
      </c>
      <c r="C1021" s="56">
        <v>18.49208931450768</v>
      </c>
      <c r="D1021" s="16">
        <v>0.53331716508826599</v>
      </c>
      <c r="E1021" s="16">
        <v>36.816930651664734</v>
      </c>
      <c r="F1021" s="57">
        <v>0.82992536965992447</v>
      </c>
    </row>
    <row r="1022" spans="2:6">
      <c r="B1022" s="46">
        <v>912</v>
      </c>
      <c r="C1022" s="56">
        <v>27.318738117103202</v>
      </c>
      <c r="D1022" s="16">
        <v>-0.75066875398360655</v>
      </c>
      <c r="E1022" s="16">
        <v>36.047128081321716</v>
      </c>
      <c r="F1022" s="57">
        <v>0.4944712068199158</v>
      </c>
    </row>
    <row r="1023" spans="2:6">
      <c r="B1023" s="46">
        <v>913</v>
      </c>
      <c r="C1023" s="56">
        <v>57.255511830873736</v>
      </c>
      <c r="D1023" s="16">
        <v>-0.1225207145831966</v>
      </c>
      <c r="E1023" s="16">
        <v>21.667729258537292</v>
      </c>
      <c r="F1023" s="57">
        <v>0.96135727371280189</v>
      </c>
    </row>
    <row r="1024" spans="2:6">
      <c r="B1024" s="46">
        <v>914</v>
      </c>
      <c r="C1024" s="56">
        <v>11.106078078013949</v>
      </c>
      <c r="D1024" s="16">
        <v>1.2947887979518231</v>
      </c>
      <c r="E1024" s="16">
        <v>36.879783987998962</v>
      </c>
      <c r="F1024" s="57">
        <v>0.84488200365767474</v>
      </c>
    </row>
    <row r="1025" spans="2:6">
      <c r="B1025" s="46">
        <v>915</v>
      </c>
      <c r="C1025" s="56">
        <v>100.3083063028383</v>
      </c>
      <c r="D1025" s="16">
        <v>-1.3723710440518779</v>
      </c>
      <c r="E1025" s="16">
        <v>22.468326449394226</v>
      </c>
      <c r="F1025" s="57">
        <v>0.73655747050096987</v>
      </c>
    </row>
    <row r="1026" spans="2:6">
      <c r="B1026" s="46">
        <v>916</v>
      </c>
      <c r="C1026" s="56">
        <v>67.376127449910811</v>
      </c>
      <c r="D1026" s="16">
        <v>-1.1318572783071337</v>
      </c>
      <c r="E1026" s="16">
        <v>27.521125197410583</v>
      </c>
      <c r="F1026" s="57">
        <v>0.71552593080396654</v>
      </c>
    </row>
    <row r="1027" spans="2:6">
      <c r="B1027" s="46">
        <v>917</v>
      </c>
      <c r="C1027" s="56">
        <v>26.786702130553266</v>
      </c>
      <c r="D1027" s="16">
        <v>4.7946096244551303E-2</v>
      </c>
      <c r="E1027" s="16">
        <v>29.647433161735535</v>
      </c>
      <c r="F1027" s="57">
        <v>0.6923098410302877</v>
      </c>
    </row>
    <row r="1028" spans="2:6">
      <c r="B1028" s="46">
        <v>918</v>
      </c>
      <c r="C1028" s="56">
        <v>35.667879001767638</v>
      </c>
      <c r="D1028" s="16">
        <v>0.30832100738003609</v>
      </c>
      <c r="E1028" s="16">
        <v>24.69673764705658</v>
      </c>
      <c r="F1028" s="57">
        <v>0.91922854973340029</v>
      </c>
    </row>
    <row r="1029" spans="2:6">
      <c r="B1029" s="46">
        <v>919</v>
      </c>
      <c r="C1029" s="56">
        <v>40.082587860717283</v>
      </c>
      <c r="D1029" s="16">
        <v>-0.78572786754176427</v>
      </c>
      <c r="E1029" s="16">
        <v>33.977510333061218</v>
      </c>
      <c r="F1029" s="57">
        <v>0.66748156474411491</v>
      </c>
    </row>
    <row r="1030" spans="2:6">
      <c r="B1030" s="46">
        <v>920</v>
      </c>
      <c r="C1030" s="56">
        <v>7.5791631701847484</v>
      </c>
      <c r="D1030" s="16">
        <v>1.1298710219268044</v>
      </c>
      <c r="E1030" s="16">
        <v>28.975957274436951</v>
      </c>
      <c r="F1030" s="57">
        <v>0.40423199535808563</v>
      </c>
    </row>
    <row r="1031" spans="2:6">
      <c r="B1031" s="46">
        <v>921</v>
      </c>
      <c r="C1031" s="56">
        <v>26.419493419869436</v>
      </c>
      <c r="D1031" s="16">
        <v>-6.0343524250124583E-2</v>
      </c>
      <c r="E1031" s="16">
        <v>37.574768900871277</v>
      </c>
      <c r="F1031" s="57">
        <v>0.80302316952331065</v>
      </c>
    </row>
    <row r="1032" spans="2:6">
      <c r="B1032" s="46">
        <v>922</v>
      </c>
      <c r="C1032" s="56">
        <v>22.906642469872903</v>
      </c>
      <c r="D1032" s="16">
        <v>-0.23494817659039913</v>
      </c>
      <c r="E1032" s="16">
        <v>35.771870017051697</v>
      </c>
      <c r="F1032" s="57">
        <v>0.58752852602763173</v>
      </c>
    </row>
    <row r="1033" spans="2:6">
      <c r="B1033" s="46">
        <v>923</v>
      </c>
      <c r="C1033" s="56">
        <v>33.369825100812001</v>
      </c>
      <c r="D1033" s="16">
        <v>-0.11839754472942254</v>
      </c>
      <c r="E1033" s="16">
        <v>20.89916980266571</v>
      </c>
      <c r="F1033" s="57">
        <v>0.54196848168623446</v>
      </c>
    </row>
    <row r="1034" spans="2:6">
      <c r="B1034" s="46">
        <v>924</v>
      </c>
      <c r="C1034" s="56">
        <v>18.358795109831217</v>
      </c>
      <c r="D1034" s="16">
        <v>-8.7137003118911732E-2</v>
      </c>
      <c r="E1034" s="16">
        <v>24.341311812400818</v>
      </c>
      <c r="F1034" s="57">
        <v>0.35486027352914812</v>
      </c>
    </row>
    <row r="1035" spans="2:6">
      <c r="B1035" s="46">
        <v>925</v>
      </c>
      <c r="C1035" s="56">
        <v>98.143497404069521</v>
      </c>
      <c r="D1035" s="16">
        <v>-0.76671516239176163</v>
      </c>
      <c r="E1035" s="16">
        <v>19.754423975944519</v>
      </c>
      <c r="F1035" s="57">
        <v>0.9627680759887457</v>
      </c>
    </row>
    <row r="1036" spans="2:6">
      <c r="B1036" s="46">
        <v>926</v>
      </c>
      <c r="C1036" s="56">
        <v>17.467072161574716</v>
      </c>
      <c r="D1036" s="16">
        <v>-0.38022133531174185</v>
      </c>
      <c r="E1036" s="16">
        <v>34.784868597984314</v>
      </c>
      <c r="F1036" s="57">
        <v>0.39405279308724406</v>
      </c>
    </row>
    <row r="1037" spans="2:6">
      <c r="B1037" s="46">
        <v>927</v>
      </c>
      <c r="C1037" s="56">
        <v>7.2439809675976186</v>
      </c>
      <c r="D1037" s="16">
        <v>1.4784889818473215</v>
      </c>
      <c r="E1037" s="16">
        <v>26.287992358207703</v>
      </c>
      <c r="F1037" s="57">
        <v>0.44595572562420366</v>
      </c>
    </row>
    <row r="1038" spans="2:6">
      <c r="B1038" s="46">
        <v>928</v>
      </c>
      <c r="C1038" s="56">
        <v>20.576458184429342</v>
      </c>
      <c r="D1038" s="16">
        <v>0.99070767919807667</v>
      </c>
      <c r="E1038" s="16">
        <v>25.046876311302185</v>
      </c>
      <c r="F1038" s="57">
        <v>0.86168161336402893</v>
      </c>
    </row>
    <row r="1039" spans="2:6">
      <c r="B1039" s="46">
        <v>929</v>
      </c>
      <c r="C1039" s="56">
        <v>32.571361871431094</v>
      </c>
      <c r="D1039" s="16">
        <v>-0.82857923985580961</v>
      </c>
      <c r="E1039" s="16">
        <v>21.991085886955261</v>
      </c>
      <c r="F1039" s="57">
        <v>0.34081535222346782</v>
      </c>
    </row>
    <row r="1040" spans="2:6">
      <c r="B1040" s="46">
        <v>930</v>
      </c>
      <c r="C1040" s="56">
        <v>12.12801500980196</v>
      </c>
      <c r="D1040" s="16">
        <v>6.0665350921405597E-2</v>
      </c>
      <c r="E1040" s="16">
        <v>35.915420889854431</v>
      </c>
      <c r="F1040" s="57">
        <v>0.38307218645911217</v>
      </c>
    </row>
    <row r="1041" spans="2:6">
      <c r="B1041" s="46">
        <v>931</v>
      </c>
      <c r="C1041" s="56">
        <v>32.058149709183226</v>
      </c>
      <c r="D1041" s="16">
        <v>-0.48576369729804603</v>
      </c>
      <c r="E1041" s="16">
        <v>32.698665499687195</v>
      </c>
      <c r="F1041" s="57">
        <v>0.63204747585489751</v>
      </c>
    </row>
    <row r="1042" spans="2:6">
      <c r="B1042" s="46">
        <v>932</v>
      </c>
      <c r="C1042" s="56">
        <v>34.177660766914144</v>
      </c>
      <c r="D1042" s="16">
        <v>-0.96308099329657704</v>
      </c>
      <c r="E1042" s="16">
        <v>26.022338271141052</v>
      </c>
      <c r="F1042" s="57">
        <v>0.38563343790960314</v>
      </c>
    </row>
    <row r="1043" spans="2:6">
      <c r="B1043" s="46">
        <v>933</v>
      </c>
      <c r="C1043" s="56">
        <v>43.797981594559445</v>
      </c>
      <c r="D1043" s="16">
        <v>-0.2185998859695234</v>
      </c>
      <c r="E1043" s="16">
        <v>29.589442133903503</v>
      </c>
      <c r="F1043" s="57">
        <v>0.9397692650243521</v>
      </c>
    </row>
    <row r="1044" spans="2:6">
      <c r="B1044" s="46">
        <v>934</v>
      </c>
      <c r="C1044" s="56">
        <v>44.859429437590528</v>
      </c>
      <c r="D1044" s="16">
        <v>-0.86754218077651801</v>
      </c>
      <c r="E1044" s="16">
        <v>36.843214392662048</v>
      </c>
      <c r="F1044" s="57">
        <v>0.76552421669011117</v>
      </c>
    </row>
    <row r="1045" spans="2:6">
      <c r="B1045" s="46">
        <v>935</v>
      </c>
      <c r="C1045" s="56">
        <v>32.037041874422393</v>
      </c>
      <c r="D1045" s="16">
        <v>0.16392430455943341</v>
      </c>
      <c r="E1045" s="16">
        <v>28.185876727104187</v>
      </c>
      <c r="F1045" s="57">
        <v>0.85284788667519096</v>
      </c>
    </row>
    <row r="1046" spans="2:6">
      <c r="B1046" s="46">
        <v>936</v>
      </c>
      <c r="C1046" s="56">
        <v>35.700614515678772</v>
      </c>
      <c r="D1046" s="16">
        <v>9.0395341127361958E-2</v>
      </c>
      <c r="E1046" s="16">
        <v>27.697385191917419</v>
      </c>
      <c r="F1046" s="57">
        <v>0.88765334521274564</v>
      </c>
    </row>
    <row r="1047" spans="2:6">
      <c r="B1047" s="46">
        <v>937</v>
      </c>
      <c r="C1047" s="56">
        <v>17.300370449598415</v>
      </c>
      <c r="D1047" s="16">
        <v>0.93584406682107324</v>
      </c>
      <c r="E1047" s="16">
        <v>33.354180216789246</v>
      </c>
      <c r="F1047" s="57">
        <v>0.92890055618827339</v>
      </c>
    </row>
    <row r="1048" spans="2:6">
      <c r="B1048" s="46">
        <v>938</v>
      </c>
      <c r="C1048" s="56">
        <v>61.272807487762861</v>
      </c>
      <c r="D1048" s="16">
        <v>-0.72857145610337648</v>
      </c>
      <c r="E1048" s="16">
        <v>18.747936606407166</v>
      </c>
      <c r="F1048" s="57">
        <v>0.58567966932711601</v>
      </c>
    </row>
    <row r="1049" spans="2:6">
      <c r="B1049" s="46">
        <v>939</v>
      </c>
      <c r="C1049" s="56">
        <v>18.404930078392763</v>
      </c>
      <c r="D1049" s="16">
        <v>-0.28445580428702011</v>
      </c>
      <c r="E1049" s="16">
        <v>28.304313540458679</v>
      </c>
      <c r="F1049" s="57">
        <v>0.36096108738195898</v>
      </c>
    </row>
    <row r="1050" spans="2:6">
      <c r="B1050" s="46">
        <v>940</v>
      </c>
      <c r="C1050" s="56">
        <v>33.785050600215612</v>
      </c>
      <c r="D1050" s="16">
        <v>-1.0538327504210367</v>
      </c>
      <c r="E1050" s="16">
        <v>36.001704573631287</v>
      </c>
      <c r="F1050" s="57">
        <v>0.49534540832033158</v>
      </c>
    </row>
    <row r="1051" spans="2:6">
      <c r="B1051" s="46">
        <v>941</v>
      </c>
      <c r="C1051" s="56">
        <v>43.061851795688433</v>
      </c>
      <c r="D1051" s="16">
        <v>-0.74087666643500649</v>
      </c>
      <c r="E1051" s="16">
        <v>29.589987635612488</v>
      </c>
      <c r="F1051" s="57">
        <v>0.64414674251210691</v>
      </c>
    </row>
    <row r="1052" spans="2:6">
      <c r="B1052" s="46">
        <v>942</v>
      </c>
      <c r="C1052" s="56">
        <v>15.327820415260467</v>
      </c>
      <c r="D1052" s="16">
        <v>-0.19427978958696812</v>
      </c>
      <c r="E1052" s="16">
        <v>34.309275031089783</v>
      </c>
      <c r="F1052" s="57">
        <v>0.38780940491700172</v>
      </c>
    </row>
    <row r="1053" spans="2:6">
      <c r="B1053" s="46">
        <v>943</v>
      </c>
      <c r="C1053" s="56">
        <v>33.107080572359372</v>
      </c>
      <c r="D1053" s="16">
        <v>-0.64129637258280447</v>
      </c>
      <c r="E1053" s="16">
        <v>32.108663439750671</v>
      </c>
      <c r="F1053" s="57">
        <v>0.57565798227207665</v>
      </c>
    </row>
    <row r="1054" spans="2:6">
      <c r="B1054" s="46">
        <v>944</v>
      </c>
      <c r="C1054" s="56">
        <v>70.658765580704156</v>
      </c>
      <c r="D1054" s="16">
        <v>-0.38932541762355355</v>
      </c>
      <c r="E1054" s="16">
        <v>18.364983916282654</v>
      </c>
      <c r="F1054" s="57">
        <v>0.83631387527923584</v>
      </c>
    </row>
    <row r="1055" spans="2:6">
      <c r="B1055" s="46">
        <v>945</v>
      </c>
      <c r="C1055" s="56">
        <v>24.870582144735156</v>
      </c>
      <c r="D1055" s="16">
        <v>0.48178061725185051</v>
      </c>
      <c r="E1055" s="16">
        <v>20.10155189037323</v>
      </c>
      <c r="F1055" s="57">
        <v>0.58811201579272743</v>
      </c>
    </row>
    <row r="1056" spans="2:6">
      <c r="B1056" s="46">
        <v>946</v>
      </c>
      <c r="C1056" s="56">
        <v>16.260829649221368</v>
      </c>
      <c r="D1056" s="16">
        <v>1.0252678191983478</v>
      </c>
      <c r="E1056" s="16">
        <v>31.7069171667099</v>
      </c>
      <c r="F1056" s="57">
        <v>0.88285095900664334</v>
      </c>
    </row>
    <row r="1057" spans="2:6">
      <c r="B1057" s="46">
        <v>947</v>
      </c>
      <c r="C1057" s="56">
        <v>23.701704473057827</v>
      </c>
      <c r="D1057" s="16">
        <v>-8.9742193202791212E-2</v>
      </c>
      <c r="E1057" s="16">
        <v>22.153613924980164</v>
      </c>
      <c r="F1057" s="57">
        <v>0.41620935064241887</v>
      </c>
    </row>
    <row r="1058" spans="2:6">
      <c r="B1058" s="46">
        <v>948</v>
      </c>
      <c r="C1058" s="56">
        <v>14.714879922525101</v>
      </c>
      <c r="D1058" s="16">
        <v>-0.25562200067928798</v>
      </c>
      <c r="E1058" s="16">
        <v>35.716910719871521</v>
      </c>
      <c r="F1058" s="57">
        <v>0.37149616913633349</v>
      </c>
    </row>
    <row r="1059" spans="2:6">
      <c r="B1059" s="46">
        <v>949</v>
      </c>
      <c r="C1059" s="56">
        <v>13.850406657428108</v>
      </c>
      <c r="D1059" s="16">
        <v>0.93778428472227449</v>
      </c>
      <c r="E1059" s="16">
        <v>34.193560481071472</v>
      </c>
      <c r="F1059" s="57">
        <v>0.7634005428270102</v>
      </c>
    </row>
    <row r="1060" spans="2:6">
      <c r="B1060" s="46">
        <v>950</v>
      </c>
      <c r="C1060" s="56">
        <v>30.645576378041863</v>
      </c>
      <c r="D1060" s="16">
        <v>0.26201431201292785</v>
      </c>
      <c r="E1060" s="16">
        <v>30.620550513267517</v>
      </c>
      <c r="F1060" s="57">
        <v>0.94840844214291575</v>
      </c>
    </row>
    <row r="1061" spans="2:6">
      <c r="B1061" s="46">
        <v>951</v>
      </c>
      <c r="C1061" s="56">
        <v>41.901258094600749</v>
      </c>
      <c r="D1061" s="16">
        <v>-0.15442136750648164</v>
      </c>
      <c r="E1061" s="16">
        <v>30.493852496147156</v>
      </c>
      <c r="F1061" s="57">
        <v>0.9685527467898607</v>
      </c>
    </row>
    <row r="1062" spans="2:6">
      <c r="B1062" s="46">
        <v>952</v>
      </c>
      <c r="C1062" s="56">
        <v>25.188149449729067</v>
      </c>
      <c r="D1062" s="16">
        <v>-0.27454987115755869</v>
      </c>
      <c r="E1062" s="16">
        <v>22.487172484397888</v>
      </c>
      <c r="F1062" s="57">
        <v>0.39516318793849947</v>
      </c>
    </row>
    <row r="1063" spans="2:6">
      <c r="B1063" s="46">
        <v>953</v>
      </c>
      <c r="C1063" s="56">
        <v>67.987689482716718</v>
      </c>
      <c r="D1063" s="16">
        <v>-0.6727791294001072</v>
      </c>
      <c r="E1063" s="16">
        <v>18.670700907707214</v>
      </c>
      <c r="F1063" s="57">
        <v>0.67261646541182996</v>
      </c>
    </row>
    <row r="1064" spans="2:6">
      <c r="B1064" s="46">
        <v>954</v>
      </c>
      <c r="C1064" s="56">
        <v>27.50937256121064</v>
      </c>
      <c r="D1064" s="16">
        <v>0.27772581077941672</v>
      </c>
      <c r="E1064" s="16">
        <v>34.229862570762634</v>
      </c>
      <c r="F1064" s="57">
        <v>0.96208603987269403</v>
      </c>
    </row>
    <row r="1065" spans="2:6">
      <c r="B1065" s="46">
        <v>955</v>
      </c>
      <c r="C1065" s="56">
        <v>41.601540855931866</v>
      </c>
      <c r="D1065" s="16">
        <v>-0.29891715653803724</v>
      </c>
      <c r="E1065" s="16">
        <v>28.684066653251648</v>
      </c>
      <c r="F1065" s="57">
        <v>0.81862560001127715</v>
      </c>
    </row>
    <row r="1066" spans="2:6">
      <c r="B1066" s="46">
        <v>956</v>
      </c>
      <c r="C1066" s="56">
        <v>3.6410162152922814</v>
      </c>
      <c r="D1066" s="16">
        <v>2.0748792107284637</v>
      </c>
      <c r="E1066" s="16">
        <v>28.605456709861755</v>
      </c>
      <c r="F1066" s="57">
        <v>0.36825240473260878</v>
      </c>
    </row>
    <row r="1067" spans="2:6">
      <c r="B1067" s="46">
        <v>957</v>
      </c>
      <c r="C1067" s="56">
        <v>34.538471788581091</v>
      </c>
      <c r="D1067" s="16">
        <v>-0.68202392623998032</v>
      </c>
      <c r="E1067" s="16">
        <v>35.837660670280457</v>
      </c>
      <c r="F1067" s="57">
        <v>0.65169730034406181</v>
      </c>
    </row>
    <row r="1068" spans="2:6">
      <c r="B1068" s="46">
        <v>958</v>
      </c>
      <c r="C1068" s="56">
        <v>59.486042971557509</v>
      </c>
      <c r="D1068" s="16">
        <v>-0.87375832504620776</v>
      </c>
      <c r="E1068" s="16">
        <v>29.214540839195251</v>
      </c>
      <c r="F1068" s="57">
        <v>0.80148791274285314</v>
      </c>
    </row>
    <row r="1069" spans="2:6">
      <c r="B1069" s="46">
        <v>959</v>
      </c>
      <c r="C1069" s="56">
        <v>15.897913208682333</v>
      </c>
      <c r="D1069" s="16">
        <v>0.50716007983740818</v>
      </c>
      <c r="E1069" s="16">
        <v>37.77894389629364</v>
      </c>
      <c r="F1069" s="57">
        <v>0.71903211460354333</v>
      </c>
    </row>
    <row r="1070" spans="2:6">
      <c r="B1070" s="46">
        <v>960</v>
      </c>
      <c r="C1070" s="56">
        <v>51.199693728945405</v>
      </c>
      <c r="D1070" s="16">
        <v>-0.66854618994438908</v>
      </c>
      <c r="E1070" s="16">
        <v>21.501450896263123</v>
      </c>
      <c r="F1070" s="57">
        <v>0.58503466756553646</v>
      </c>
    </row>
    <row r="1071" spans="2:6">
      <c r="B1071" s="46">
        <v>961</v>
      </c>
      <c r="C1071" s="56">
        <v>37.679778711206204</v>
      </c>
      <c r="D1071" s="16">
        <v>-0.34968195217065473</v>
      </c>
      <c r="E1071" s="16">
        <v>21.499127268791199</v>
      </c>
      <c r="F1071" s="57">
        <v>0.53658053942058082</v>
      </c>
    </row>
    <row r="1072" spans="2:6">
      <c r="B1072" s="46">
        <v>962</v>
      </c>
      <c r="C1072" s="56">
        <v>21.511593965320881</v>
      </c>
      <c r="D1072" s="16">
        <v>-7.969732801177877E-2</v>
      </c>
      <c r="E1072" s="16">
        <v>29.754272818565369</v>
      </c>
      <c r="F1072" s="57">
        <v>0.51088489630026812</v>
      </c>
    </row>
    <row r="1073" spans="2:6">
      <c r="B1073" s="46">
        <v>963</v>
      </c>
      <c r="C1073" s="56">
        <v>174.0633764130595</v>
      </c>
      <c r="D1073" s="16">
        <v>-1.5501570792388111</v>
      </c>
      <c r="E1073" s="16">
        <v>18.333171725273132</v>
      </c>
      <c r="F1073" s="57">
        <v>0.92237646986353394</v>
      </c>
    </row>
    <row r="1074" spans="2:6">
      <c r="B1074" s="46">
        <v>964</v>
      </c>
      <c r="C1074" s="56">
        <v>36.636540925926461</v>
      </c>
      <c r="D1074" s="16">
        <v>0.58815465626682961</v>
      </c>
      <c r="E1074" s="16">
        <v>18.10484254360199</v>
      </c>
      <c r="F1074" s="57">
        <v>0.83978079948415751</v>
      </c>
    </row>
    <row r="1075" spans="2:6">
      <c r="B1075" s="46">
        <v>965</v>
      </c>
      <c r="C1075" s="56">
        <v>58.747640734403049</v>
      </c>
      <c r="D1075" s="16">
        <v>-0.4240792865070579</v>
      </c>
      <c r="E1075" s="16">
        <v>26.959788203239441</v>
      </c>
      <c r="F1075" s="57">
        <v>0.99653704943826193</v>
      </c>
    </row>
    <row r="1076" spans="2:6">
      <c r="B1076" s="46">
        <v>966</v>
      </c>
      <c r="C1076" s="56">
        <v>56.648986904075883</v>
      </c>
      <c r="D1076" s="16">
        <v>-0.72932577606381732</v>
      </c>
      <c r="E1076" s="16">
        <v>33.528746008872986</v>
      </c>
      <c r="F1076" s="57">
        <v>0.96788120109181408</v>
      </c>
    </row>
    <row r="1077" spans="2:6">
      <c r="B1077" s="46">
        <v>967</v>
      </c>
      <c r="C1077" s="56">
        <v>22.800413945981397</v>
      </c>
      <c r="D1077" s="16">
        <v>0.13366010792254379</v>
      </c>
      <c r="E1077" s="16">
        <v>24.401437640190125</v>
      </c>
      <c r="F1077" s="57">
        <v>0.51459612008812428</v>
      </c>
    </row>
    <row r="1078" spans="2:6">
      <c r="B1078" s="46">
        <v>968</v>
      </c>
      <c r="C1078" s="56">
        <v>23.643067411657679</v>
      </c>
      <c r="D1078" s="16">
        <v>0.18422562247168378</v>
      </c>
      <c r="E1078" s="16">
        <v>18.845319151878357</v>
      </c>
      <c r="F1078" s="57">
        <v>0.42676159853534701</v>
      </c>
    </row>
    <row r="1079" spans="2:6">
      <c r="B1079" s="46">
        <v>969</v>
      </c>
      <c r="C1079" s="56">
        <v>46.833395711040907</v>
      </c>
      <c r="D1079" s="16">
        <v>6.3278200998837145E-2</v>
      </c>
      <c r="E1079" s="16">
        <v>21.024330973625183</v>
      </c>
      <c r="F1079" s="57">
        <v>0.86750427219398019</v>
      </c>
    </row>
    <row r="1080" spans="2:6">
      <c r="B1080" s="46">
        <v>970</v>
      </c>
      <c r="C1080" s="56">
        <v>35.684726897991155</v>
      </c>
      <c r="D1080" s="16">
        <v>-0.24959639667008499</v>
      </c>
      <c r="E1080" s="16">
        <v>21.717647910118103</v>
      </c>
      <c r="F1080" s="57">
        <v>0.55008091266436576</v>
      </c>
    </row>
    <row r="1081" spans="2:6">
      <c r="B1081" s="46">
        <v>971</v>
      </c>
      <c r="C1081" s="56">
        <v>55.508272373474</v>
      </c>
      <c r="D1081" s="16">
        <v>-0.78744729657459167</v>
      </c>
      <c r="E1081" s="16">
        <v>27.538429141044617</v>
      </c>
      <c r="F1081" s="57">
        <v>0.7482952945741892</v>
      </c>
    </row>
    <row r="1082" spans="2:6">
      <c r="B1082" s="46">
        <v>972</v>
      </c>
      <c r="C1082" s="56">
        <v>70.74636487820645</v>
      </c>
      <c r="D1082" s="16">
        <v>-1.1364972626201593</v>
      </c>
      <c r="E1082" s="16">
        <v>29.652568221092224</v>
      </c>
      <c r="F1082" s="57">
        <v>0.80691463776597971</v>
      </c>
    </row>
    <row r="1083" spans="2:6">
      <c r="B1083" s="46">
        <v>973</v>
      </c>
      <c r="C1083" s="56">
        <v>27.214283954288373</v>
      </c>
      <c r="D1083" s="16">
        <v>-5.6873414307080372E-2</v>
      </c>
      <c r="E1083" s="16">
        <v>21.997443079948425</v>
      </c>
      <c r="F1083" s="57">
        <v>0.48541972448461057</v>
      </c>
    </row>
    <row r="1084" spans="2:6">
      <c r="B1084" s="46">
        <v>974</v>
      </c>
      <c r="C1084" s="56">
        <v>39.44164684824765</v>
      </c>
      <c r="D1084" s="16">
        <v>-0.83093347515812432</v>
      </c>
      <c r="E1084" s="16">
        <v>25.00066602230072</v>
      </c>
      <c r="F1084" s="57">
        <v>0.46842159156479835</v>
      </c>
    </row>
    <row r="1085" spans="2:6">
      <c r="B1085" s="46">
        <v>975</v>
      </c>
      <c r="C1085" s="56">
        <v>8.967553073343975</v>
      </c>
      <c r="D1085" s="16">
        <v>0.8949262076297001</v>
      </c>
      <c r="E1085" s="16">
        <v>26.798833727836609</v>
      </c>
      <c r="F1085" s="57">
        <v>0.37607809761860372</v>
      </c>
    </row>
    <row r="1086" spans="2:6">
      <c r="B1086" s="46">
        <v>976</v>
      </c>
      <c r="C1086" s="56">
        <v>40.567095028181456</v>
      </c>
      <c r="D1086" s="16">
        <v>-0.54032594159235581</v>
      </c>
      <c r="E1086" s="16">
        <v>39.956277251243591</v>
      </c>
      <c r="F1086" s="57">
        <v>0.94117736522293094</v>
      </c>
    </row>
    <row r="1087" spans="2:6">
      <c r="B1087" s="46">
        <v>977</v>
      </c>
      <c r="C1087" s="56">
        <v>21.765294837803705</v>
      </c>
      <c r="D1087" s="16">
        <v>-0.72325305335535606</v>
      </c>
      <c r="E1087" s="16">
        <v>31.683812022209167</v>
      </c>
      <c r="F1087" s="57">
        <v>0.35288759810702802</v>
      </c>
    </row>
    <row r="1088" spans="2:6">
      <c r="B1088" s="46">
        <v>978</v>
      </c>
      <c r="C1088" s="56">
        <v>13.970173819992102</v>
      </c>
      <c r="D1088" s="16">
        <v>0.87583569409922335</v>
      </c>
      <c r="E1088" s="16">
        <v>35.557487845420837</v>
      </c>
      <c r="F1088" s="57">
        <v>0.76717407333998677</v>
      </c>
    </row>
    <row r="1089" spans="2:6">
      <c r="B1089" s="46">
        <v>979</v>
      </c>
      <c r="C1089" s="56">
        <v>23.889605152214656</v>
      </c>
      <c r="D1089" s="16">
        <v>0.87201860449066348</v>
      </c>
      <c r="E1089" s="16">
        <v>26.737338900566101</v>
      </c>
      <c r="F1089" s="57">
        <v>0.98388210851824287</v>
      </c>
    </row>
    <row r="1090" spans="2:6">
      <c r="B1090" s="46">
        <v>980</v>
      </c>
      <c r="C1090" s="56">
        <v>15.455430206512284</v>
      </c>
      <c r="D1090" s="16">
        <v>1.0806926642342409</v>
      </c>
      <c r="E1090" s="16">
        <v>22.686133742332458</v>
      </c>
      <c r="F1090" s="57">
        <v>0.62382060395307537</v>
      </c>
    </row>
    <row r="1091" spans="2:6">
      <c r="B1091" s="46">
        <v>981</v>
      </c>
      <c r="C1091" s="56">
        <v>12.072664194592749</v>
      </c>
      <c r="D1091" s="16">
        <v>0.39247297049244878</v>
      </c>
      <c r="E1091" s="16">
        <v>35.38812530040741</v>
      </c>
      <c r="F1091" s="57">
        <v>0.47251205985810757</v>
      </c>
    </row>
    <row r="1092" spans="2:6">
      <c r="B1092" s="46">
        <v>982</v>
      </c>
      <c r="C1092" s="56">
        <v>31.498614086076763</v>
      </c>
      <c r="D1092" s="16">
        <v>0.36062797311778344</v>
      </c>
      <c r="E1092" s="16">
        <v>29.067800879478455</v>
      </c>
      <c r="F1092" s="57">
        <v>0.99060916853680614</v>
      </c>
    </row>
    <row r="1093" spans="2:6">
      <c r="B1093" s="46">
        <v>983</v>
      </c>
      <c r="C1093" s="56">
        <v>21.315671108559826</v>
      </c>
      <c r="D1093" s="16">
        <v>0.56127626816666476</v>
      </c>
      <c r="E1093" s="16">
        <v>37.408632159233093</v>
      </c>
      <c r="F1093" s="57">
        <v>0.99097808156998157</v>
      </c>
    </row>
    <row r="1094" spans="2:6">
      <c r="B1094" s="46">
        <v>984</v>
      </c>
      <c r="C1094" s="56">
        <v>32.115272793713388</v>
      </c>
      <c r="D1094" s="16">
        <v>-0.32342248854378614</v>
      </c>
      <c r="E1094" s="16">
        <v>22.271825194358826</v>
      </c>
      <c r="F1094" s="57">
        <v>0.48244855200328829</v>
      </c>
    </row>
    <row r="1095" spans="2:6">
      <c r="B1095" s="46">
        <v>985</v>
      </c>
      <c r="C1095" s="56">
        <v>21.029922830382361</v>
      </c>
      <c r="D1095" s="16">
        <v>-0.29106271074994566</v>
      </c>
      <c r="E1095" s="16">
        <v>23.915070414543152</v>
      </c>
      <c r="F1095" s="57">
        <v>0.34689725153472423</v>
      </c>
    </row>
    <row r="1096" spans="2:6">
      <c r="B1096" s="46">
        <v>986</v>
      </c>
      <c r="C1096" s="56">
        <v>34.540133267311859</v>
      </c>
      <c r="D1096" s="16">
        <v>-7.4616770210246541E-2</v>
      </c>
      <c r="E1096" s="16">
        <v>30.711292624473572</v>
      </c>
      <c r="F1096" s="57">
        <v>0.8496643627021313</v>
      </c>
    </row>
    <row r="1097" spans="2:6">
      <c r="B1097" s="46">
        <v>987</v>
      </c>
      <c r="C1097" s="56">
        <v>61.339191779270131</v>
      </c>
      <c r="D1097" s="16">
        <v>-0.67822799180345728</v>
      </c>
      <c r="E1097" s="16">
        <v>30.367401003837585</v>
      </c>
      <c r="F1097" s="57">
        <v>0.98330354607069492</v>
      </c>
    </row>
    <row r="1098" spans="2:6">
      <c r="B1098" s="46">
        <v>988</v>
      </c>
      <c r="C1098" s="56">
        <v>28.627547502134298</v>
      </c>
      <c r="D1098" s="16">
        <v>0.23868386683910039</v>
      </c>
      <c r="E1098" s="16">
        <v>22.643039107322693</v>
      </c>
      <c r="F1098" s="57">
        <v>0.64466538242044447</v>
      </c>
    </row>
    <row r="1099" spans="2:6">
      <c r="B1099" s="46">
        <v>989</v>
      </c>
      <c r="C1099" s="56">
        <v>15.396075151669319</v>
      </c>
      <c r="D1099" s="16">
        <v>1.0079079478793822</v>
      </c>
      <c r="E1099" s="16">
        <v>37.569334864616394</v>
      </c>
      <c r="F1099" s="57">
        <v>0.978647389933753</v>
      </c>
    </row>
    <row r="1100" spans="2:6">
      <c r="B1100" s="46">
        <v>990</v>
      </c>
      <c r="C1100" s="56">
        <v>28.024348393746234</v>
      </c>
      <c r="D1100" s="16">
        <v>0.47037837720605469</v>
      </c>
      <c r="E1100" s="16">
        <v>27.167650580406189</v>
      </c>
      <c r="F1100" s="57">
        <v>0.88861051638283728</v>
      </c>
    </row>
    <row r="1101" spans="2:6">
      <c r="B1101" s="46">
        <v>991</v>
      </c>
      <c r="C1101" s="56">
        <v>23.225860408101429</v>
      </c>
      <c r="D1101" s="16">
        <v>-0.46015551979431474</v>
      </c>
      <c r="E1101" s="16">
        <v>26.668332934379578</v>
      </c>
      <c r="F1101" s="57">
        <v>0.38012930631725789</v>
      </c>
    </row>
    <row r="1102" spans="2:6">
      <c r="B1102" s="46">
        <v>992</v>
      </c>
      <c r="C1102" s="56">
        <v>29.783734547997355</v>
      </c>
      <c r="D1102" s="16">
        <v>-0.26264955488042085</v>
      </c>
      <c r="E1102" s="16">
        <v>35.22946298122406</v>
      </c>
      <c r="F1102" s="57">
        <v>0.73807524325141904</v>
      </c>
    </row>
    <row r="1103" spans="2:6">
      <c r="B1103" s="46">
        <v>993</v>
      </c>
      <c r="C1103" s="56">
        <v>57.996558798722909</v>
      </c>
      <c r="D1103" s="16">
        <v>-0.94390783885382779</v>
      </c>
      <c r="E1103" s="16">
        <v>34.155606150627136</v>
      </c>
      <c r="F1103" s="57">
        <v>0.87036656685206892</v>
      </c>
    </row>
    <row r="1104" spans="2:6">
      <c r="B1104" s="46">
        <v>994</v>
      </c>
      <c r="C1104" s="56">
        <v>13.003467165079922</v>
      </c>
      <c r="D1104" s="16">
        <v>0.44093469949896003</v>
      </c>
      <c r="E1104" s="16">
        <v>32.616562247276306</v>
      </c>
      <c r="F1104" s="57">
        <v>0.48505176512579917</v>
      </c>
    </row>
    <row r="1105" spans="2:6">
      <c r="B1105" s="46">
        <v>995</v>
      </c>
      <c r="C1105" s="56">
        <v>73.102365716725004</v>
      </c>
      <c r="D1105" s="16">
        <v>-1.3146864562704044</v>
      </c>
      <c r="E1105" s="16">
        <v>30.86611545085907</v>
      </c>
      <c r="F1105" s="57">
        <v>0.76739294160654548</v>
      </c>
    </row>
    <row r="1106" spans="2:6">
      <c r="B1106" s="46">
        <v>996</v>
      </c>
      <c r="C1106" s="56">
        <v>25.363407652421902</v>
      </c>
      <c r="D1106" s="16">
        <v>-0.34133357703334316</v>
      </c>
      <c r="E1106" s="16">
        <v>32.960784316062927</v>
      </c>
      <c r="F1106" s="57">
        <v>0.55694895754308704</v>
      </c>
    </row>
    <row r="1107" spans="2:6">
      <c r="B1107" s="46">
        <v>997</v>
      </c>
      <c r="C1107" s="56">
        <v>43.112139513709664</v>
      </c>
      <c r="D1107" s="16">
        <v>-0.14234384362158498</v>
      </c>
      <c r="E1107" s="16">
        <v>20.978571772575378</v>
      </c>
      <c r="F1107" s="57">
        <v>0.69132564908654692</v>
      </c>
    </row>
    <row r="1108" spans="2:6">
      <c r="B1108" s="46">
        <v>998</v>
      </c>
      <c r="C1108" s="56">
        <v>37.352631491036071</v>
      </c>
      <c r="D1108" s="16">
        <v>-0.47310136177644829</v>
      </c>
      <c r="E1108" s="16">
        <v>22.737715125083923</v>
      </c>
      <c r="F1108" s="57">
        <v>0.51659231947789197</v>
      </c>
    </row>
    <row r="1109" spans="2:6">
      <c r="B1109" s="46">
        <v>999</v>
      </c>
      <c r="C1109" s="56">
        <v>26.600634462619357</v>
      </c>
      <c r="D1109" s="16">
        <v>-0.30306661576226762</v>
      </c>
      <c r="E1109" s="16">
        <v>31.015436053276062</v>
      </c>
      <c r="F1109" s="57">
        <v>0.56436520623543263</v>
      </c>
    </row>
    <row r="1110" spans="2:6" ht="15" thickBot="1">
      <c r="B1110" s="47">
        <v>1000</v>
      </c>
      <c r="C1110" s="58">
        <v>46.996276703697383</v>
      </c>
      <c r="D1110" s="59">
        <v>-1.0607742116952745</v>
      </c>
      <c r="E1110" s="59">
        <v>38.266690611839294</v>
      </c>
      <c r="F1110" s="60">
        <v>0.7288907233423233</v>
      </c>
    </row>
  </sheetData>
  <mergeCells count="1">
    <mergeCell ref="D109:F10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7"/>
  <sheetViews>
    <sheetView tabSelected="1" topLeftCell="A74" workbookViewId="0">
      <selection activeCell="Q88" sqref="Q88"/>
    </sheetView>
  </sheetViews>
  <sheetFormatPr baseColWidth="10" defaultColWidth="8.83203125" defaultRowHeight="14" x14ac:dyDescent="0"/>
  <cols>
    <col min="1" max="1" width="11.5" bestFit="1" customWidth="1"/>
    <col min="2" max="2" width="15.5" customWidth="1"/>
    <col min="3" max="3" width="14.6640625" bestFit="1" customWidth="1"/>
    <col min="4" max="4" width="11.5" bestFit="1" customWidth="1"/>
    <col min="5" max="5" width="13.5" customWidth="1"/>
    <col min="6" max="6" width="19.83203125" customWidth="1"/>
    <col min="7" max="7" width="12.33203125" customWidth="1"/>
    <col min="11" max="11" width="9.5" customWidth="1"/>
    <col min="12" max="12" width="12.6640625" customWidth="1"/>
    <col min="13" max="13" width="16.5" customWidth="1"/>
    <col min="14" max="14" width="11.5" bestFit="1" customWidth="1"/>
    <col min="15" max="15" width="11.1640625" bestFit="1" customWidth="1"/>
    <col min="17" max="17" width="15.5" bestFit="1" customWidth="1"/>
  </cols>
  <sheetData>
    <row r="1" spans="1:17" ht="18">
      <c r="A1" s="10" t="s">
        <v>0</v>
      </c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 s="4">
        <v>299792458</v>
      </c>
      <c r="B3" s="13">
        <v>1.38065E-23</v>
      </c>
      <c r="C3" s="5">
        <v>2.25</v>
      </c>
      <c r="D3" s="5">
        <v>34</v>
      </c>
      <c r="E3" s="12">
        <v>34300000000</v>
      </c>
      <c r="F3" s="7">
        <f>A3/E3</f>
        <v>8.7403048979591835E-3</v>
      </c>
      <c r="G3" s="15">
        <v>0.6</v>
      </c>
      <c r="H3" s="2">
        <v>0.35</v>
      </c>
      <c r="I3" s="8">
        <v>4</v>
      </c>
      <c r="J3" s="2">
        <v>0.7</v>
      </c>
      <c r="K3" s="11">
        <v>2.52</v>
      </c>
      <c r="L3" s="21">
        <v>149597870700</v>
      </c>
      <c r="M3" s="24">
        <v>25</v>
      </c>
      <c r="N3">
        <f>1/1.5</f>
        <v>0.66666666666666663</v>
      </c>
      <c r="O3" s="18">
        <v>150000</v>
      </c>
      <c r="P3" s="2">
        <f>10^(P4/10)</f>
        <v>1</v>
      </c>
      <c r="Q3" s="16">
        <v>0</v>
      </c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2"/>
      <c r="M4" s="22"/>
      <c r="N4" s="25">
        <v>-1.76</v>
      </c>
      <c r="O4" s="22"/>
      <c r="P4" s="9">
        <f>-12*(Q3/I3)</f>
        <v>0</v>
      </c>
      <c r="Q4" s="1"/>
    </row>
    <row r="5" spans="1:17">
      <c r="A5" s="1"/>
      <c r="B5" s="1"/>
      <c r="C5" s="2" t="s">
        <v>18</v>
      </c>
      <c r="D5" s="1"/>
      <c r="E5" s="2" t="s">
        <v>19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2" t="s">
        <v>20</v>
      </c>
      <c r="E6" s="6">
        <f>G3*(((PI()*C3)/F3)^2)</f>
        <v>392430.60165898467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"/>
      <c r="E7" s="9">
        <f>10*LOG(E6,10)</f>
        <v>55.937628662243213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>
      <c r="A9" s="1"/>
      <c r="B9" s="1"/>
      <c r="C9" s="2" t="s">
        <v>21</v>
      </c>
      <c r="D9" s="1"/>
      <c r="E9" s="2" t="s">
        <v>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2" t="s">
        <v>23</v>
      </c>
      <c r="E10" s="6">
        <f>J3*(((PI()*D3)/F3)^2)</f>
        <v>104544804.23455159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9">
        <f>10*LOG(E10,10)</f>
        <v>80.193024537167204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3" spans="1:17">
      <c r="A13" s="1"/>
      <c r="B13" s="1"/>
      <c r="C13" s="2" t="s">
        <v>24</v>
      </c>
      <c r="D13" s="2" t="s">
        <v>25</v>
      </c>
      <c r="E13" s="2" t="s">
        <v>26</v>
      </c>
      <c r="F13" s="2" t="s">
        <v>27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1"/>
      <c r="C14" s="1"/>
      <c r="D14" s="9">
        <v>7</v>
      </c>
      <c r="E14" s="9">
        <v>5</v>
      </c>
      <c r="F14" s="9">
        <v>3</v>
      </c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"/>
      <c r="C15" s="1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"/>
      <c r="C16" s="1"/>
      <c r="D16" s="2" t="s">
        <v>28</v>
      </c>
      <c r="E16" s="26">
        <f>10^(E17/10)</f>
        <v>31.622776601683803</v>
      </c>
      <c r="F16" s="1"/>
      <c r="G16" s="2"/>
      <c r="H16" s="1"/>
      <c r="I16" s="2"/>
      <c r="J16" s="1"/>
      <c r="K16" s="1"/>
      <c r="L16" s="1"/>
      <c r="M16" s="1"/>
      <c r="N16" s="1"/>
      <c r="O16" s="1"/>
      <c r="P16" s="1"/>
      <c r="Q16" s="1"/>
    </row>
    <row r="17" spans="3:9">
      <c r="C17" s="1"/>
      <c r="D17" s="1"/>
      <c r="E17" s="9">
        <f>SUM(D14:F14)</f>
        <v>15</v>
      </c>
      <c r="F17" s="1"/>
      <c r="G17" s="2"/>
      <c r="H17" s="1"/>
      <c r="I17" s="2"/>
    </row>
    <row r="19" spans="3:9">
      <c r="C19" s="2" t="s">
        <v>29</v>
      </c>
      <c r="D19" s="1"/>
      <c r="E19" s="1"/>
      <c r="F19" s="1"/>
      <c r="G19" s="1"/>
      <c r="H19" s="1"/>
      <c r="I19" s="1"/>
    </row>
    <row r="20" spans="3:9">
      <c r="C20" s="1"/>
      <c r="D20" s="2" t="s">
        <v>30</v>
      </c>
      <c r="E20" s="2">
        <f>(F3/(4*PI()*K3*L3))^2</f>
        <v>3.4039371449892973E-30</v>
      </c>
      <c r="F20" s="1"/>
      <c r="G20" s="1"/>
      <c r="H20" s="1"/>
      <c r="I20" s="1"/>
    </row>
    <row r="21" spans="3:9">
      <c r="C21" s="1"/>
      <c r="D21" s="1"/>
      <c r="E21" s="9">
        <f>10*LOG(E20,10)</f>
        <v>-294.68018467928323</v>
      </c>
      <c r="F21" s="1"/>
      <c r="G21" s="1"/>
      <c r="H21" s="1"/>
      <c r="I21" s="1"/>
    </row>
    <row r="23" spans="3:9">
      <c r="C23" s="2" t="s">
        <v>31</v>
      </c>
      <c r="D23" s="69" t="s">
        <v>32</v>
      </c>
      <c r="E23" s="69"/>
      <c r="F23" s="69"/>
      <c r="G23" s="69"/>
      <c r="H23" s="69"/>
      <c r="I23" s="69"/>
    </row>
    <row r="24" spans="3:9">
      <c r="C24" s="1"/>
      <c r="D24" s="2" t="s">
        <v>33</v>
      </c>
      <c r="E24" s="19">
        <f>(B3*E16*M3*O3)/(H3*E6*E20*N3*P3*E10)</f>
        <v>50.244812241037508</v>
      </c>
      <c r="F24" s="14"/>
      <c r="G24" s="1"/>
      <c r="H24" s="1"/>
      <c r="I24" s="1"/>
    </row>
    <row r="26" spans="3:9" ht="15" thickBot="1">
      <c r="C26" s="2" t="s">
        <v>34</v>
      </c>
      <c r="D26" s="1"/>
      <c r="E26" s="1"/>
      <c r="F26" s="1"/>
      <c r="G26" s="1"/>
      <c r="H26" s="1"/>
      <c r="I26" s="1"/>
    </row>
    <row r="27" spans="3:9" ht="15" thickTop="1">
      <c r="C27" s="1"/>
      <c r="D27" s="63" t="s">
        <v>35</v>
      </c>
      <c r="E27" s="63" t="s">
        <v>30</v>
      </c>
      <c r="F27" s="63" t="s">
        <v>36</v>
      </c>
      <c r="G27" s="63" t="s">
        <v>37</v>
      </c>
      <c r="H27" s="1"/>
      <c r="I27" s="1"/>
    </row>
    <row r="28" spans="3:9">
      <c r="C28" s="1"/>
      <c r="D28" s="2">
        <v>1</v>
      </c>
      <c r="E28" s="2">
        <f>($F$3/(4*PI()*D28*$L$3))^2</f>
        <v>2.1616362445540027E-29</v>
      </c>
      <c r="F28" s="2">
        <f>10*LOG(E28,10)</f>
        <v>-286.65217386365231</v>
      </c>
      <c r="G28" s="26">
        <f>($B$3*$E$16*$M$3*$O$3)/($H$3*$E$6*E28*$N$3*$P$3*$E$10)</f>
        <v>7.9120704587171709</v>
      </c>
      <c r="H28" s="2"/>
      <c r="I28" s="1"/>
    </row>
    <row r="29" spans="3:9">
      <c r="C29" s="1"/>
      <c r="D29" s="2">
        <v>2</v>
      </c>
      <c r="E29" s="2">
        <f t="shared" ref="E29:E37" si="0">($F$3/(4*PI()*D29*$L$3))^2</f>
        <v>5.4040906113850068E-30</v>
      </c>
      <c r="F29" s="2">
        <f t="shared" ref="F29:F37" si="1">10*LOG(E29,10)</f>
        <v>-292.67277377693199</v>
      </c>
      <c r="G29" s="26">
        <f t="shared" ref="G29:G37" si="2">($B$3*$E$16*$M$3*$O$3)/($H$3*$E$6*E29*$N$3*$P$3*$E$10)</f>
        <v>31.648281834868683</v>
      </c>
      <c r="H29" s="2"/>
      <c r="I29" s="1"/>
    </row>
    <row r="30" spans="3:9">
      <c r="C30" s="1"/>
      <c r="D30" s="2">
        <v>3</v>
      </c>
      <c r="E30" s="2">
        <f t="shared" si="0"/>
        <v>2.4018180495044485E-30</v>
      </c>
      <c r="F30" s="2">
        <f t="shared" si="1"/>
        <v>-296.19459895804556</v>
      </c>
      <c r="G30" s="26">
        <f t="shared" si="2"/>
        <v>71.20863412845452</v>
      </c>
      <c r="H30" s="2"/>
      <c r="I30" s="1"/>
    </row>
    <row r="31" spans="3:9">
      <c r="C31" s="1"/>
      <c r="D31" s="2">
        <v>4</v>
      </c>
      <c r="E31" s="2">
        <f t="shared" si="0"/>
        <v>1.3510226528462517E-30</v>
      </c>
      <c r="F31" s="2">
        <f t="shared" si="1"/>
        <v>-298.69337369021162</v>
      </c>
      <c r="G31" s="26">
        <f t="shared" si="2"/>
        <v>126.59312733947473</v>
      </c>
      <c r="H31" s="2"/>
      <c r="I31" s="1"/>
    </row>
    <row r="32" spans="3:9">
      <c r="C32" s="1"/>
      <c r="D32" s="2">
        <v>5</v>
      </c>
      <c r="E32" s="2">
        <f t="shared" si="0"/>
        <v>8.6465449782160104E-31</v>
      </c>
      <c r="F32" s="2">
        <f t="shared" si="1"/>
        <v>-300.63157395037274</v>
      </c>
      <c r="G32" s="26">
        <f t="shared" si="2"/>
        <v>197.80176146792931</v>
      </c>
      <c r="H32" s="2"/>
      <c r="I32" s="1"/>
    </row>
    <row r="33" spans="4:8">
      <c r="D33" s="2">
        <v>6</v>
      </c>
      <c r="E33" s="2">
        <f t="shared" si="0"/>
        <v>6.0045451237611212E-31</v>
      </c>
      <c r="F33" s="2">
        <f t="shared" si="1"/>
        <v>-302.21519887132519</v>
      </c>
      <c r="G33" s="26">
        <f t="shared" si="2"/>
        <v>284.83453651381808</v>
      </c>
      <c r="H33" s="2"/>
    </row>
    <row r="34" spans="4:8">
      <c r="D34" s="2">
        <v>7</v>
      </c>
      <c r="E34" s="2">
        <f t="shared" si="0"/>
        <v>4.4115025399061295E-31</v>
      </c>
      <c r="F34" s="2">
        <f t="shared" si="1"/>
        <v>-303.55413466393748</v>
      </c>
      <c r="G34" s="26">
        <f t="shared" si="2"/>
        <v>387.69145247714124</v>
      </c>
      <c r="H34" s="2"/>
    </row>
    <row r="35" spans="4:8">
      <c r="D35" s="2">
        <v>8</v>
      </c>
      <c r="E35" s="2">
        <f t="shared" si="0"/>
        <v>3.3775566321156292E-31</v>
      </c>
      <c r="F35" s="2">
        <f t="shared" si="1"/>
        <v>-304.71397360349118</v>
      </c>
      <c r="G35" s="26">
        <f t="shared" si="2"/>
        <v>506.37250935789893</v>
      </c>
      <c r="H35" s="2"/>
    </row>
    <row r="36" spans="4:8">
      <c r="D36" s="2">
        <v>9</v>
      </c>
      <c r="E36" s="2">
        <f t="shared" si="0"/>
        <v>2.6686867216716091E-31</v>
      </c>
      <c r="F36" s="2">
        <f t="shared" si="1"/>
        <v>-305.73702405243887</v>
      </c>
      <c r="G36" s="26">
        <f t="shared" si="2"/>
        <v>640.87770715609065</v>
      </c>
      <c r="H36" s="2"/>
    </row>
    <row r="37" spans="4:8" ht="15" thickBot="1">
      <c r="D37" s="64">
        <v>10</v>
      </c>
      <c r="E37" s="64">
        <f t="shared" si="0"/>
        <v>2.1616362445540026E-31</v>
      </c>
      <c r="F37" s="64">
        <f t="shared" si="1"/>
        <v>-306.65217386365231</v>
      </c>
      <c r="G37" s="65">
        <f t="shared" si="2"/>
        <v>791.20704587171724</v>
      </c>
      <c r="H37" s="2"/>
    </row>
    <row r="38" spans="4:8" ht="15" thickTop="1">
      <c r="D38" s="2"/>
      <c r="E38" s="2"/>
      <c r="F38" s="2"/>
      <c r="G38" s="2"/>
      <c r="H38" s="2"/>
    </row>
    <row r="39" spans="4:8">
      <c r="D39" s="2"/>
      <c r="E39" s="2"/>
      <c r="F39" s="2"/>
      <c r="G39" s="2"/>
      <c r="H39" s="2"/>
    </row>
    <row r="40" spans="4:8">
      <c r="D40" s="2"/>
      <c r="E40" s="2"/>
      <c r="F40" s="2"/>
      <c r="G40" s="2"/>
      <c r="H40" s="2"/>
    </row>
    <row r="41" spans="4:8">
      <c r="D41" s="2"/>
      <c r="E41" s="2"/>
      <c r="F41" s="2"/>
      <c r="G41" s="2"/>
      <c r="H41" s="2"/>
    </row>
    <row r="42" spans="4:8">
      <c r="D42" s="2"/>
      <c r="E42" s="2"/>
      <c r="F42" s="2"/>
      <c r="G42" s="2"/>
      <c r="H42" s="2"/>
    </row>
    <row r="43" spans="4:8">
      <c r="D43" s="2"/>
      <c r="E43" s="2"/>
      <c r="F43" s="2"/>
      <c r="G43" s="2"/>
      <c r="H43" s="2"/>
    </row>
    <row r="44" spans="4:8">
      <c r="D44" s="2"/>
      <c r="E44" s="2"/>
      <c r="F44" s="2"/>
      <c r="G44" s="2"/>
      <c r="H44" s="2"/>
    </row>
    <row r="45" spans="4:8">
      <c r="D45" s="2"/>
      <c r="E45" s="2"/>
      <c r="F45" s="2"/>
      <c r="G45" s="2"/>
      <c r="H45" s="2"/>
    </row>
    <row r="46" spans="4:8">
      <c r="D46" s="2"/>
      <c r="E46" s="2"/>
      <c r="F46" s="2"/>
      <c r="G46" s="2"/>
      <c r="H46" s="2"/>
    </row>
    <row r="47" spans="4:8">
      <c r="D47" s="2"/>
      <c r="E47" s="2"/>
      <c r="F47" s="2"/>
      <c r="G47" s="2"/>
      <c r="H47" s="2"/>
    </row>
    <row r="48" spans="4:8">
      <c r="D48" s="2"/>
      <c r="E48" s="2"/>
      <c r="F48" s="2"/>
      <c r="G48" s="2"/>
      <c r="H48" s="2"/>
    </row>
    <row r="49" spans="4:8">
      <c r="D49" s="2"/>
      <c r="E49" s="2"/>
      <c r="F49" s="2"/>
      <c r="G49" s="2"/>
      <c r="H49" s="2"/>
    </row>
    <row r="50" spans="4:8">
      <c r="D50" s="2"/>
      <c r="E50" s="2"/>
      <c r="F50" s="2"/>
      <c r="G50" s="2"/>
      <c r="H50" s="2"/>
    </row>
    <row r="51" spans="4:8">
      <c r="D51" s="2"/>
      <c r="E51" s="2"/>
      <c r="F51" s="2"/>
      <c r="G51" s="2"/>
      <c r="H51" s="2"/>
    </row>
    <row r="52" spans="4:8">
      <c r="D52" s="2"/>
      <c r="E52" s="2"/>
      <c r="F52" s="2"/>
      <c r="G52" s="2"/>
      <c r="H52" s="2"/>
    </row>
    <row r="53" spans="4:8">
      <c r="D53" s="2"/>
      <c r="E53" s="2"/>
      <c r="F53" s="2"/>
      <c r="G53" s="2"/>
      <c r="H53" s="2"/>
    </row>
    <row r="54" spans="4:8">
      <c r="D54" s="2"/>
      <c r="E54" s="2"/>
      <c r="F54" s="2"/>
      <c r="G54" s="2"/>
      <c r="H54" s="2"/>
    </row>
    <row r="55" spans="4:8">
      <c r="D55" s="2"/>
      <c r="E55" s="2"/>
      <c r="F55" s="2"/>
      <c r="G55" s="2"/>
      <c r="H55" s="2"/>
    </row>
    <row r="56" spans="4:8">
      <c r="D56" s="2"/>
      <c r="E56" s="2"/>
      <c r="F56" s="2"/>
      <c r="G56" s="2"/>
      <c r="H56" s="2"/>
    </row>
    <row r="57" spans="4:8">
      <c r="D57" s="2"/>
      <c r="E57" s="2"/>
      <c r="F57" s="2"/>
      <c r="G57" s="2"/>
      <c r="H57" s="2"/>
    </row>
    <row r="58" spans="4:8">
      <c r="D58" s="2"/>
      <c r="E58" s="2"/>
      <c r="F58" s="2"/>
      <c r="G58" s="2"/>
      <c r="H58" s="2"/>
    </row>
    <row r="59" spans="4:8">
      <c r="D59" s="2"/>
      <c r="E59" s="2"/>
      <c r="F59" s="2"/>
      <c r="G59" s="2"/>
      <c r="H59" s="2"/>
    </row>
    <row r="60" spans="4:8">
      <c r="D60" s="2"/>
      <c r="E60" s="2"/>
      <c r="F60" s="2"/>
      <c r="G60" s="2"/>
      <c r="H60" s="2"/>
    </row>
    <row r="61" spans="4:8">
      <c r="D61" s="2"/>
      <c r="E61" s="2"/>
      <c r="F61" s="2"/>
      <c r="G61" s="2"/>
      <c r="H61" s="2"/>
    </row>
    <row r="62" spans="4:8">
      <c r="D62" s="2"/>
      <c r="E62" s="2"/>
      <c r="F62" s="2"/>
      <c r="G62" s="2"/>
      <c r="H62" s="2"/>
    </row>
    <row r="63" spans="4:8">
      <c r="D63" s="2"/>
      <c r="E63" s="2"/>
      <c r="F63" s="2"/>
      <c r="G63" s="2"/>
      <c r="H63" s="2"/>
    </row>
    <row r="64" spans="4:8">
      <c r="D64" s="2"/>
      <c r="E64" s="2"/>
      <c r="F64" s="2"/>
      <c r="G64" s="2"/>
      <c r="H64" s="2"/>
    </row>
    <row r="65" spans="3:13">
      <c r="C65" s="1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spans="3:13">
      <c r="C66" s="1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spans="3:13">
      <c r="C67" s="1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spans="3:13">
      <c r="C68" s="1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spans="3:13">
      <c r="C69" s="1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spans="3:13">
      <c r="C70" s="1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spans="3:13">
      <c r="C71" s="1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spans="3:13">
      <c r="C72" s="1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spans="3:13">
      <c r="C73" s="1"/>
      <c r="D73" s="2"/>
      <c r="E73" s="2"/>
      <c r="F73" s="2"/>
      <c r="G73" s="2"/>
      <c r="H73" s="2"/>
      <c r="I73" s="1"/>
      <c r="J73" s="1"/>
      <c r="K73" s="1"/>
      <c r="L73" s="1"/>
      <c r="M73" s="1"/>
    </row>
    <row r="75" spans="3:13">
      <c r="C75" s="2" t="s">
        <v>38</v>
      </c>
      <c r="D75" s="2"/>
      <c r="E75" s="69" t="s">
        <v>39</v>
      </c>
      <c r="F75" s="69"/>
      <c r="G75" s="69"/>
      <c r="H75" s="69"/>
      <c r="I75" s="69"/>
      <c r="J75" s="69"/>
    </row>
    <row r="76" spans="3:13">
      <c r="C76" s="1"/>
      <c r="D76" s="2" t="s">
        <v>40</v>
      </c>
      <c r="E76" s="15">
        <v>5.930838759654482</v>
      </c>
      <c r="F76" s="61">
        <f>(50.24*H3*E6*E20*N3*(10^((-12*(Q3/I3))/10))*E10)/(B3*M3*O3)</f>
        <v>31.619747902470987</v>
      </c>
      <c r="G76" s="1"/>
      <c r="H76" s="1"/>
      <c r="I76" s="1"/>
      <c r="J76" s="1"/>
    </row>
    <row r="77" spans="3:13">
      <c r="C77" s="1"/>
      <c r="D77" s="1"/>
      <c r="E77" s="9">
        <v>7.7311611712991244</v>
      </c>
      <c r="F77" s="9">
        <f>10*LOG(F76,10)</f>
        <v>14.999584030724014</v>
      </c>
      <c r="G77" s="1"/>
      <c r="H77" s="1"/>
    </row>
    <row r="78" spans="3:13">
      <c r="C78" s="1"/>
      <c r="D78" s="1"/>
      <c r="E78" s="1"/>
      <c r="F78" s="1"/>
      <c r="G78" s="1"/>
      <c r="H78" s="1"/>
    </row>
    <row r="79" spans="3:13">
      <c r="C79" s="1"/>
      <c r="D79" s="2" t="s">
        <v>41</v>
      </c>
      <c r="E79" s="1"/>
      <c r="F79" s="62">
        <f>431/1000</f>
        <v>0.43099999999999999</v>
      </c>
      <c r="G79" s="1"/>
      <c r="H79" s="2"/>
    </row>
    <row r="80" spans="3:13">
      <c r="C80" t="s">
        <v>103</v>
      </c>
      <c r="D80">
        <f>10^(15/10)</f>
        <v>31.622776601683803</v>
      </c>
    </row>
    <row r="81" spans="1:13">
      <c r="C81" s="1"/>
      <c r="D81" s="1"/>
      <c r="E81" s="1"/>
      <c r="F81" s="1"/>
      <c r="G81" s="1"/>
      <c r="H81" s="1"/>
    </row>
    <row r="82" spans="1:13">
      <c r="C82" s="1"/>
      <c r="D82" s="1"/>
      <c r="E82" s="1"/>
      <c r="F82" s="1"/>
      <c r="G82" s="1"/>
      <c r="H82" s="1"/>
    </row>
    <row r="83" spans="1:13">
      <c r="C83" s="1"/>
      <c r="D83" s="2" t="s">
        <v>42</v>
      </c>
      <c r="E83" s="1"/>
      <c r="F83" s="62">
        <f>999/1000</f>
        <v>0.999</v>
      </c>
      <c r="G83" s="17"/>
      <c r="H83" s="1"/>
      <c r="I83" s="1"/>
      <c r="J83" s="1"/>
    </row>
    <row r="84" spans="1:13">
      <c r="C84" t="s">
        <v>103</v>
      </c>
      <c r="D84">
        <f>10^(7/10)</f>
        <v>5.0118723362727229</v>
      </c>
    </row>
    <row r="85" spans="1:13">
      <c r="C85" s="20"/>
      <c r="E85" s="20"/>
      <c r="F85" s="20"/>
      <c r="G85" s="20"/>
      <c r="H85" s="1"/>
      <c r="I85" s="1"/>
      <c r="J85" s="1"/>
      <c r="K85" s="1"/>
      <c r="L85" s="1"/>
      <c r="M85" s="1"/>
    </row>
    <row r="86" spans="1:13">
      <c r="B86" t="s">
        <v>92</v>
      </c>
      <c r="C86" s="43">
        <v>33.192172197449949</v>
      </c>
      <c r="D86" s="20"/>
      <c r="E86" s="20"/>
      <c r="F86" s="20"/>
      <c r="G86" s="20"/>
      <c r="H86" s="1"/>
      <c r="I86" s="1"/>
      <c r="J86" s="1"/>
      <c r="K86" s="1"/>
      <c r="L86" s="1"/>
      <c r="M86" s="1"/>
    </row>
    <row r="87" spans="1:13">
      <c r="B87" t="s">
        <v>100</v>
      </c>
      <c r="C87" s="43">
        <v>23.589415751511758</v>
      </c>
      <c r="D87" s="20"/>
      <c r="E87" s="20"/>
      <c r="F87" s="20"/>
      <c r="G87" s="20"/>
      <c r="H87" s="1"/>
      <c r="I87" s="1"/>
      <c r="J87" s="1"/>
      <c r="K87" s="1"/>
      <c r="L87" s="1"/>
      <c r="M87" s="1"/>
    </row>
    <row r="88" spans="1:13">
      <c r="C88" s="20"/>
      <c r="D88" s="20"/>
      <c r="E88" s="20"/>
      <c r="F88" s="20"/>
      <c r="G88" s="20"/>
      <c r="H88" s="1"/>
      <c r="I88" s="1"/>
      <c r="J88" s="1"/>
      <c r="K88" s="1"/>
      <c r="L88" s="1"/>
      <c r="M88" s="1"/>
    </row>
    <row r="89" spans="1:13">
      <c r="A89" t="s">
        <v>104</v>
      </c>
      <c r="B89" t="s">
        <v>103</v>
      </c>
      <c r="C89" t="s">
        <v>101</v>
      </c>
      <c r="D89" s="20" t="s">
        <v>102</v>
      </c>
      <c r="E89" s="20"/>
      <c r="F89" s="20"/>
      <c r="G89" s="20"/>
      <c r="H89" s="1"/>
      <c r="I89" s="1"/>
      <c r="J89" s="1"/>
      <c r="K89" s="1"/>
      <c r="L89" s="1"/>
      <c r="M89" s="1"/>
    </row>
    <row r="90" spans="1:13">
      <c r="A90" s="1">
        <f>10*LOG(B90,10) - 10</f>
        <v>-10</v>
      </c>
      <c r="B90" s="41">
        <v>1</v>
      </c>
      <c r="C90" s="20">
        <f t="shared" ref="C90:C91" si="3">_xlfn.NORM.DIST(B90,$C$86,$C$87,TRUE)</f>
        <v>8.6175702420319758E-2</v>
      </c>
      <c r="D90" s="20">
        <f t="shared" ref="D90:D91" si="4">_xlfn.NORM.DIST(B90,$C$86,$C$87,FALSE)</f>
        <v>6.6647545835521772E-3</v>
      </c>
      <c r="E90">
        <f>B90-10</f>
        <v>-9</v>
      </c>
    </row>
    <row r="91" spans="1:13">
      <c r="A91" s="1">
        <f t="shared" ref="A91:A154" si="5">10*LOG(B91,10) - 10</f>
        <v>-6.9897000433601884</v>
      </c>
      <c r="B91" s="41">
        <v>2</v>
      </c>
      <c r="C91" s="20">
        <f t="shared" si="3"/>
        <v>9.3034928355877455E-2</v>
      </c>
      <c r="D91" s="20">
        <f t="shared" si="4"/>
        <v>7.0553505104867008E-3</v>
      </c>
      <c r="E91" s="1">
        <f t="shared" ref="E91:E154" si="6">B91-10</f>
        <v>-8</v>
      </c>
    </row>
    <row r="92" spans="1:13">
      <c r="A92" s="1">
        <f t="shared" si="5"/>
        <v>-5.2287874528033758</v>
      </c>
      <c r="B92" s="41">
        <v>3</v>
      </c>
      <c r="C92" s="20">
        <f>_xlfn.NORM.DIST(B92,$C$86,$C$87,TRUE)</f>
        <v>0.10028956501366072</v>
      </c>
      <c r="D92" s="20">
        <f>_xlfn.NORM.DIST(B92,$C$86,$C$87,FALSE)</f>
        <v>7.4554277886587552E-3</v>
      </c>
      <c r="E92" s="1">
        <f t="shared" si="6"/>
        <v>-7</v>
      </c>
    </row>
    <row r="93" spans="1:13">
      <c r="A93" s="1">
        <f t="shared" si="5"/>
        <v>-3.9794000867203767</v>
      </c>
      <c r="B93" s="23">
        <v>4</v>
      </c>
      <c r="C93" s="20">
        <f t="shared" ref="C93:C156" si="7">_xlfn.NORM.DIST(B93,$C$86,$C$87,TRUE)</f>
        <v>0.10794863224789021</v>
      </c>
      <c r="D93" s="20">
        <f t="shared" ref="D93:D156" si="8">_xlfn.NORM.DIST(B93,$C$86,$C$87,FALSE)</f>
        <v>7.8640466855380928E-3</v>
      </c>
      <c r="E93" s="1">
        <f t="shared" si="6"/>
        <v>-6</v>
      </c>
    </row>
    <row r="94" spans="1:13">
      <c r="A94" s="1">
        <f t="shared" si="5"/>
        <v>-3.0102999566398125</v>
      </c>
      <c r="B94" s="41">
        <v>5</v>
      </c>
      <c r="C94" s="20">
        <f t="shared" si="7"/>
        <v>0.11602016021620919</v>
      </c>
      <c r="D94" s="20">
        <f t="shared" si="8"/>
        <v>8.2801678248664214E-3</v>
      </c>
      <c r="E94" s="1">
        <f t="shared" si="6"/>
        <v>-5</v>
      </c>
    </row>
    <row r="95" spans="1:13">
      <c r="A95" s="1">
        <f t="shared" si="5"/>
        <v>-2.218487496163565</v>
      </c>
      <c r="B95" s="23">
        <v>6</v>
      </c>
      <c r="C95" s="20">
        <f t="shared" si="7"/>
        <v>0.12451109075528038</v>
      </c>
      <c r="D95" s="20">
        <f t="shared" si="8"/>
        <v>8.7026543925255596E-3</v>
      </c>
      <c r="E95" s="1">
        <f t="shared" si="6"/>
        <v>-4</v>
      </c>
    </row>
    <row r="96" spans="1:13">
      <c r="A96" s="1">
        <f t="shared" si="5"/>
        <v>-1.5490195998574325</v>
      </c>
      <c r="B96" s="41">
        <v>7</v>
      </c>
      <c r="C96" s="20">
        <f t="shared" si="7"/>
        <v>0.13342718146830027</v>
      </c>
      <c r="D96" s="20">
        <f t="shared" si="8"/>
        <v>9.1302753585141023E-3</v>
      </c>
      <c r="E96" s="1">
        <f t="shared" si="6"/>
        <v>-3</v>
      </c>
    </row>
    <row r="97" spans="1:5">
      <c r="A97" s="1">
        <f t="shared" si="5"/>
        <v>-0.96910013008056595</v>
      </c>
      <c r="B97" s="23">
        <v>8</v>
      </c>
      <c r="C97" s="20">
        <f t="shared" si="7"/>
        <v>0.14277291355060395</v>
      </c>
      <c r="D97" s="20">
        <f t="shared" si="8"/>
        <v>9.561709733167955E-3</v>
      </c>
      <c r="E97" s="1">
        <f t="shared" si="6"/>
        <v>-2</v>
      </c>
    </row>
    <row r="98" spans="1:5">
      <c r="A98" s="1">
        <f t="shared" si="5"/>
        <v>-0.45757490560675151</v>
      </c>
      <c r="B98" s="41">
        <v>9</v>
      </c>
      <c r="C98" s="20">
        <f t="shared" si="7"/>
        <v>0.1525514043915491</v>
      </c>
      <c r="D98" s="20">
        <f t="shared" si="8"/>
        <v>9.9955518633863313E-3</v>
      </c>
      <c r="E98" s="1">
        <f t="shared" si="6"/>
        <v>-1</v>
      </c>
    </row>
    <row r="99" spans="1:5">
      <c r="A99" s="1">
        <f t="shared" si="5"/>
        <v>0</v>
      </c>
      <c r="B99" s="23">
        <v>10</v>
      </c>
      <c r="C99" s="20">
        <f t="shared" si="7"/>
        <v>0.16276432599013635</v>
      </c>
      <c r="D99" s="20">
        <f t="shared" si="8"/>
        <v>1.0430317761535723E-2</v>
      </c>
      <c r="E99" s="1">
        <f t="shared" si="6"/>
        <v>0</v>
      </c>
    </row>
    <row r="100" spans="1:5">
      <c r="A100" s="1">
        <f t="shared" si="5"/>
        <v>0.41392685158225007</v>
      </c>
      <c r="B100" s="41">
        <v>11</v>
      </c>
      <c r="C100" s="20">
        <f t="shared" si="7"/>
        <v>0.17341183020772091</v>
      </c>
      <c r="D100" s="20">
        <f t="shared" si="8"/>
        <v>1.0864452446080681E-2</v>
      </c>
      <c r="E100" s="1">
        <f t="shared" si="6"/>
        <v>1</v>
      </c>
    </row>
    <row r="101" spans="1:5">
      <c r="A101" s="1">
        <f t="shared" si="5"/>
        <v>0.79181246047624754</v>
      </c>
      <c r="B101" s="23">
        <v>12</v>
      </c>
      <c r="C101" s="20">
        <f t="shared" si="7"/>
        <v>0.18449248185325937</v>
      </c>
      <c r="D101" s="20">
        <f t="shared" si="8"/>
        <v>1.1296338259030855E-2</v>
      </c>
      <c r="E101" s="1">
        <f t="shared" si="6"/>
        <v>2</v>
      </c>
    </row>
    <row r="102" spans="1:5">
      <c r="A102" s="1">
        <f t="shared" si="5"/>
        <v>1.1394335230683676</v>
      </c>
      <c r="B102" s="41">
        <v>13</v>
      </c>
      <c r="C102" s="20">
        <f t="shared" si="7"/>
        <v>0.1960032005545839</v>
      </c>
      <c r="D102" s="20">
        <f t="shared" si="8"/>
        <v>1.1724304111213823E-2</v>
      </c>
      <c r="E102" s="1">
        <f t="shared" si="6"/>
        <v>3</v>
      </c>
    </row>
    <row r="103" spans="1:5">
      <c r="A103" s="1">
        <f t="shared" si="5"/>
        <v>1.4612803567823782</v>
      </c>
      <c r="B103" s="23">
        <v>14</v>
      </c>
      <c r="C103" s="20">
        <f t="shared" si="7"/>
        <v>0.20793921231320273</v>
      </c>
      <c r="D103" s="20">
        <f t="shared" si="8"/>
        <v>1.2146635592409237E-2</v>
      </c>
      <c r="E103" s="1">
        <f t="shared" si="6"/>
        <v>4</v>
      </c>
    </row>
    <row r="104" spans="1:5">
      <c r="A104" s="1">
        <f t="shared" si="5"/>
        <v>1.7609125905568117</v>
      </c>
      <c r="B104" s="41">
        <v>15</v>
      </c>
      <c r="C104" s="20">
        <f t="shared" si="7"/>
        <v>0.22029401157030393</v>
      </c>
      <c r="D104" s="20">
        <f t="shared" si="8"/>
        <v>1.2561585869746473E-2</v>
      </c>
      <c r="E104" s="1">
        <f t="shared" si="6"/>
        <v>5</v>
      </c>
    </row>
    <row r="105" spans="1:5">
      <c r="A105" s="1">
        <f t="shared" si="5"/>
        <v>2.0411998265592466</v>
      </c>
      <c r="B105" s="23">
        <v>16</v>
      </c>
      <c r="C105" s="20">
        <f t="shared" si="7"/>
        <v>0.23305933452845745</v>
      </c>
      <c r="D105" s="20">
        <f t="shared" si="8"/>
        <v>1.2967387284713338E-2</v>
      </c>
      <c r="E105" s="1">
        <f t="shared" si="6"/>
        <v>6</v>
      </c>
    </row>
    <row r="106" spans="1:5">
      <c r="A106" s="1">
        <f t="shared" si="5"/>
        <v>2.3044892137827393</v>
      </c>
      <c r="B106" s="41">
        <v>17</v>
      </c>
      <c r="C106" s="20">
        <f t="shared" si="7"/>
        <v>0.24622514437766135</v>
      </c>
      <c r="D106" s="20">
        <f t="shared" si="8"/>
        <v>1.3362263546884742E-2</v>
      </c>
      <c r="E106" s="1">
        <f t="shared" si="6"/>
        <v>7</v>
      </c>
    </row>
    <row r="107" spans="1:5">
      <c r="A107" s="1">
        <f t="shared" si="5"/>
        <v>2.5527250510330575</v>
      </c>
      <c r="B107" s="23">
        <v>18</v>
      </c>
      <c r="C107" s="20">
        <f t="shared" si="7"/>
        <v>0.2597796289667928</v>
      </c>
      <c r="D107" s="20">
        <f t="shared" si="8"/>
        <v>1.374444241128836E-2</v>
      </c>
      <c r="E107" s="1">
        <f t="shared" si="6"/>
        <v>8</v>
      </c>
    </row>
    <row r="108" spans="1:5">
      <c r="A108" s="1">
        <f t="shared" si="5"/>
        <v>2.7875360095282886</v>
      </c>
      <c r="B108" s="41">
        <v>19</v>
      </c>
      <c r="C108" s="20">
        <f t="shared" si="7"/>
        <v>0.27370921134336623</v>
      </c>
      <c r="D108" s="20">
        <f t="shared" si="8"/>
        <v>1.4112168716399746E-2</v>
      </c>
      <c r="E108" s="1">
        <f t="shared" si="6"/>
        <v>9</v>
      </c>
    </row>
    <row r="109" spans="1:5">
      <c r="A109" s="1">
        <f t="shared" si="5"/>
        <v>3.0102999566398108</v>
      </c>
      <c r="B109" s="23">
        <v>20</v>
      </c>
      <c r="C109" s="20">
        <f t="shared" si="7"/>
        <v>0.28799857345713675</v>
      </c>
      <c r="D109" s="20">
        <f t="shared" si="8"/>
        <v>1.4463717651306844E-2</v>
      </c>
      <c r="E109" s="1">
        <f t="shared" si="6"/>
        <v>10</v>
      </c>
    </row>
    <row r="110" spans="1:5">
      <c r="A110" s="1">
        <f t="shared" si="5"/>
        <v>3.2221929473391917</v>
      </c>
      <c r="B110" s="41">
        <v>21</v>
      </c>
      <c r="C110" s="20">
        <f t="shared" si="7"/>
        <v>0.30263069318808156</v>
      </c>
      <c r="D110" s="20">
        <f t="shared" si="8"/>
        <v>1.4797408113787922E-2</v>
      </c>
      <c r="E110" s="1">
        <f t="shared" si="6"/>
        <v>11</v>
      </c>
    </row>
    <row r="111" spans="1:5">
      <c r="A111" s="1">
        <f t="shared" si="5"/>
        <v>3.4242268082220626</v>
      </c>
      <c r="B111" s="23">
        <v>22</v>
      </c>
      <c r="C111" s="20">
        <f t="shared" si="7"/>
        <v>0.31758689471839208</v>
      </c>
      <c r="D111" s="20">
        <f t="shared" si="8"/>
        <v>1.5111616016067529E-2</v>
      </c>
      <c r="E111" s="1">
        <f t="shared" si="6"/>
        <v>12</v>
      </c>
    </row>
    <row r="112" spans="1:5">
      <c r="A112" s="1">
        <f t="shared" si="5"/>
        <v>3.6172783601759289</v>
      </c>
      <c r="B112" s="41">
        <v>23</v>
      </c>
      <c r="C112" s="20">
        <f t="shared" si="7"/>
        <v>0.33284691212318934</v>
      </c>
      <c r="D112" s="20">
        <f t="shared" si="8"/>
        <v>1.5404787391984205E-2</v>
      </c>
      <c r="E112" s="1">
        <f t="shared" si="6"/>
        <v>13</v>
      </c>
    </row>
    <row r="113" spans="1:5">
      <c r="A113" s="1">
        <f t="shared" si="5"/>
        <v>3.8021124171160601</v>
      </c>
      <c r="B113" s="23">
        <v>24</v>
      </c>
      <c r="C113" s="20">
        <f t="shared" si="7"/>
        <v>0.34838896590774493</v>
      </c>
      <c r="D113" s="20">
        <f t="shared" si="8"/>
        <v>1.5675451158320534E-2</v>
      </c>
      <c r="E113" s="1">
        <f t="shared" si="6"/>
        <v>14</v>
      </c>
    </row>
    <row r="114" spans="1:5">
      <c r="A114" s="1">
        <f t="shared" si="5"/>
        <v>3.9794000867203749</v>
      </c>
      <c r="B114" s="41">
        <v>25</v>
      </c>
      <c r="C114" s="20">
        <f t="shared" si="7"/>
        <v>0.36418985207212629</v>
      </c>
      <c r="D114" s="20">
        <f t="shared" si="8"/>
        <v>1.5922231384176352E-2</v>
      </c>
      <c r="E114" s="1">
        <f t="shared" si="6"/>
        <v>15</v>
      </c>
    </row>
    <row r="115" spans="1:5">
      <c r="A115" s="1">
        <f t="shared" si="5"/>
        <v>4.1497334797081802</v>
      </c>
      <c r="B115" s="23">
        <v>26</v>
      </c>
      <c r="C115" s="20">
        <f t="shared" si="7"/>
        <v>0.3802250431395241</v>
      </c>
      <c r="D115" s="20">
        <f t="shared" si="8"/>
        <v>1.6143858925537529E-2</v>
      </c>
      <c r="E115" s="1">
        <f t="shared" si="6"/>
        <v>16</v>
      </c>
    </row>
    <row r="116" spans="1:5">
      <c r="A116" s="1">
        <f t="shared" si="5"/>
        <v>4.313637641589871</v>
      </c>
      <c r="B116" s="41">
        <v>27</v>
      </c>
      <c r="C116" s="20">
        <f t="shared" si="7"/>
        <v>0.39646880044419741</v>
      </c>
      <c r="D116" s="20">
        <f t="shared" si="8"/>
        <v>1.6339182287595934E-2</v>
      </c>
      <c r="E116" s="1">
        <f t="shared" si="6"/>
        <v>17</v>
      </c>
    </row>
    <row r="117" spans="1:5">
      <c r="A117" s="1">
        <f t="shared" si="5"/>
        <v>4.4715803134221908</v>
      </c>
      <c r="B117" s="23">
        <v>28</v>
      </c>
      <c r="C117" s="20">
        <f t="shared" si="7"/>
        <v>0.41289429684109946</v>
      </c>
      <c r="D117" s="20">
        <f t="shared" si="8"/>
        <v>1.6507177584862559E-2</v>
      </c>
      <c r="E117" s="1">
        <f t="shared" si="6"/>
        <v>18</v>
      </c>
    </row>
    <row r="118" spans="1:5">
      <c r="A118" s="1">
        <f t="shared" si="5"/>
        <v>4.6239799789895599</v>
      </c>
      <c r="B118" s="41">
        <v>29</v>
      </c>
      <c r="C118" s="20">
        <f t="shared" si="7"/>
        <v>0.42947374887386963</v>
      </c>
      <c r="D118" s="20">
        <f t="shared" si="8"/>
        <v>1.6646957478597828E-2</v>
      </c>
      <c r="E118" s="1">
        <f t="shared" si="6"/>
        <v>19</v>
      </c>
    </row>
    <row r="119" spans="1:5">
      <c r="A119" s="1">
        <f t="shared" si="5"/>
        <v>4.7712125471966242</v>
      </c>
      <c r="B119" s="23">
        <v>30</v>
      </c>
      <c r="C119" s="20">
        <f t="shared" si="7"/>
        <v>0.44617855732292638</v>
      </c>
      <c r="D119" s="20">
        <f t="shared" si="8"/>
        <v>1.6757778982436869E-2</v>
      </c>
      <c r="E119" s="1">
        <f t="shared" si="6"/>
        <v>20</v>
      </c>
    </row>
    <row r="120" spans="1:5">
      <c r="A120" s="1">
        <f t="shared" si="5"/>
        <v>4.9136169383427273</v>
      </c>
      <c r="B120" s="41">
        <v>31</v>
      </c>
      <c r="C120" s="20">
        <f t="shared" si="7"/>
        <v>0.46297945495267384</v>
      </c>
      <c r="D120" s="20">
        <f t="shared" si="8"/>
        <v>1.6839050040152542E-2</v>
      </c>
      <c r="E120" s="1">
        <f t="shared" si="6"/>
        <v>21</v>
      </c>
    </row>
    <row r="121" spans="1:5">
      <c r="A121" s="1">
        <f t="shared" si="5"/>
        <v>5.0514997831990591</v>
      </c>
      <c r="B121" s="23">
        <v>32</v>
      </c>
      <c r="C121" s="20">
        <f t="shared" si="7"/>
        <v>0.47984666018794897</v>
      </c>
      <c r="D121" s="20">
        <f t="shared" si="8"/>
        <v>1.6890334794082886E-2</v>
      </c>
      <c r="E121" s="1">
        <f t="shared" si="6"/>
        <v>22</v>
      </c>
    </row>
    <row r="122" spans="1:5">
      <c r="A122" s="1">
        <f t="shared" si="5"/>
        <v>5.1851393987788725</v>
      </c>
      <c r="B122" s="41">
        <v>33</v>
      </c>
      <c r="C122" s="20">
        <f t="shared" si="7"/>
        <v>0.49675003537620666</v>
      </c>
      <c r="D122" s="20">
        <f t="shared" si="8"/>
        <v>1.6911357478629881E-2</v>
      </c>
      <c r="E122" s="1">
        <f t="shared" si="6"/>
        <v>23</v>
      </c>
    </row>
    <row r="123" spans="1:5">
      <c r="A123" s="1">
        <f t="shared" si="5"/>
        <v>5.3147891704225518</v>
      </c>
      <c r="B123" s="23">
        <v>34</v>
      </c>
      <c r="C123" s="20">
        <f t="shared" si="7"/>
        <v>0.51365924823473474</v>
      </c>
      <c r="D123" s="20">
        <f t="shared" si="8"/>
        <v>1.6902004890166383E-2</v>
      </c>
      <c r="E123" s="1">
        <f t="shared" si="6"/>
        <v>24</v>
      </c>
    </row>
    <row r="124" spans="1:5">
      <c r="A124" s="1">
        <f t="shared" si="5"/>
        <v>5.4406804435027549</v>
      </c>
      <c r="B124" s="41">
        <v>35</v>
      </c>
      <c r="C124" s="20">
        <f t="shared" si="7"/>
        <v>0.53054393504232988</v>
      </c>
      <c r="D124" s="20">
        <f t="shared" si="8"/>
        <v>1.6862327402399076E-2</v>
      </c>
      <c r="E124" s="1">
        <f t="shared" si="6"/>
        <v>25</v>
      </c>
    </row>
    <row r="125" spans="1:5">
      <c r="A125" s="1">
        <f t="shared" si="5"/>
        <v>5.56302500767287</v>
      </c>
      <c r="B125" s="23">
        <v>36</v>
      </c>
      <c r="C125" s="20">
        <f t="shared" si="7"/>
        <v>0.54737386411298905</v>
      </c>
      <c r="D125" s="20">
        <f t="shared" si="8"/>
        <v>1.6792538514445166E-2</v>
      </c>
      <c r="E125" s="1">
        <f t="shared" si="6"/>
        <v>26</v>
      </c>
    </row>
    <row r="126" spans="1:5">
      <c r="A126" s="1">
        <f t="shared" si="5"/>
        <v>5.6820172406699481</v>
      </c>
      <c r="B126" s="41">
        <v>37</v>
      </c>
      <c r="C126" s="20">
        <f t="shared" si="7"/>
        <v>0.56411909808563065</v>
      </c>
      <c r="D126" s="20">
        <f t="shared" si="8"/>
        <v>1.6693012937295495E-2</v>
      </c>
      <c r="E126" s="1">
        <f t="shared" si="6"/>
        <v>27</v>
      </c>
    </row>
    <row r="127" spans="1:5">
      <c r="A127" s="1">
        <f t="shared" si="5"/>
        <v>5.7978359661680994</v>
      </c>
      <c r="B127" s="23">
        <v>38</v>
      </c>
      <c r="C127" s="20">
        <f t="shared" si="7"/>
        <v>0.58075015357871507</v>
      </c>
      <c r="D127" s="20">
        <f t="shared" si="8"/>
        <v>1.656428324266046E-2</v>
      </c>
      <c r="E127" s="1">
        <f t="shared" si="6"/>
        <v>28</v>
      </c>
    </row>
    <row r="128" spans="1:5">
      <c r="A128" s="1">
        <f t="shared" si="5"/>
        <v>5.9106460702649919</v>
      </c>
      <c r="B128" s="41">
        <v>39</v>
      </c>
      <c r="C128" s="20">
        <f t="shared" si="7"/>
        <v>0.59723815679164327</v>
      </c>
      <c r="D128" s="20">
        <f t="shared" si="8"/>
        <v>1.6407035116132191E-2</v>
      </c>
      <c r="E128" s="1">
        <f t="shared" si="6"/>
        <v>29</v>
      </c>
    </row>
    <row r="129" spans="1:5">
      <c r="A129" s="1">
        <f t="shared" si="5"/>
        <v>6.0205999132796215</v>
      </c>
      <c r="B129" s="23">
        <v>40</v>
      </c>
      <c r="C129" s="20">
        <f t="shared" si="7"/>
        <v>0.61355499368544408</v>
      </c>
      <c r="D129" s="20">
        <f t="shared" si="8"/>
        <v>1.6222101273858897E-2</v>
      </c>
      <c r="E129" s="1">
        <f t="shared" si="6"/>
        <v>30</v>
      </c>
    </row>
    <row r="130" spans="1:5">
      <c r="A130" s="1">
        <f t="shared" si="5"/>
        <v>6.1278385671973545</v>
      </c>
      <c r="B130" s="41">
        <v>41</v>
      </c>
      <c r="C130" s="20">
        <f t="shared" si="7"/>
        <v>0.62967345344270509</v>
      </c>
      <c r="D130" s="20">
        <f t="shared" si="8"/>
        <v>1.6010454118241785E-2</v>
      </c>
      <c r="E130" s="1">
        <f t="shared" si="6"/>
        <v>31</v>
      </c>
    </row>
    <row r="131" spans="1:5">
      <c r="A131" s="1">
        <f t="shared" si="5"/>
        <v>6.2324929039790042</v>
      </c>
      <c r="B131" s="23">
        <v>42</v>
      </c>
      <c r="C131" s="20">
        <f t="shared" si="7"/>
        <v>0.64556736398987635</v>
      </c>
      <c r="D131" s="20">
        <f t="shared" si="8"/>
        <v>1.5773197223274641E-2</v>
      </c>
      <c r="E131" s="1">
        <f t="shared" si="6"/>
        <v>32</v>
      </c>
    </row>
    <row r="132" spans="1:5">
      <c r="A132" s="1">
        <f t="shared" si="5"/>
        <v>6.3346845557958638</v>
      </c>
      <c r="B132" s="41">
        <v>43</v>
      </c>
      <c r="C132" s="20">
        <f t="shared" si="7"/>
        <v>0.66121171846266336</v>
      </c>
      <c r="D132" s="20">
        <f t="shared" si="8"/>
        <v>1.5511555753819498E-2</v>
      </c>
      <c r="E132" s="1">
        <f t="shared" si="6"/>
        <v>33</v>
      </c>
    </row>
    <row r="133" spans="1:5">
      <c r="A133" s="1">
        <f t="shared" si="5"/>
        <v>6.4345267648618716</v>
      </c>
      <c r="B133" s="23">
        <v>44</v>
      </c>
      <c r="C133" s="20">
        <f t="shared" si="7"/>
        <v>0.67658279160567725</v>
      </c>
      <c r="D133" s="20">
        <f t="shared" si="8"/>
        <v>1.5226865935144026E-2</v>
      </c>
      <c r="E133" s="1">
        <f t="shared" si="6"/>
        <v>34</v>
      </c>
    </row>
    <row r="134" spans="1:5">
      <c r="A134" s="1">
        <f t="shared" si="5"/>
        <v>6.532125137753436</v>
      </c>
      <c r="B134" s="41">
        <v>45</v>
      </c>
      <c r="C134" s="20">
        <f t="shared" si="7"/>
        <v>0.69165824521910613</v>
      </c>
      <c r="D134" s="20">
        <f t="shared" si="8"/>
        <v>1.4920563699264457E-2</v>
      </c>
      <c r="E134" s="1">
        <f t="shared" si="6"/>
        <v>35</v>
      </c>
    </row>
    <row r="135" spans="1:5">
      <c r="A135" s="1">
        <f t="shared" si="5"/>
        <v>6.6275783168157396</v>
      </c>
      <c r="B135" s="23">
        <v>46</v>
      </c>
      <c r="C135" s="20">
        <f t="shared" si="7"/>
        <v>0.70641722189600997</v>
      </c>
      <c r="D135" s="20">
        <f t="shared" si="8"/>
        <v>1.4594172642903672E-2</v>
      </c>
      <c r="E135" s="1">
        <f t="shared" si="6"/>
        <v>36</v>
      </c>
    </row>
    <row r="136" spans="1:5">
      <c r="A136" s="1">
        <f t="shared" si="5"/>
        <v>6.7209785793571726</v>
      </c>
      <c r="B136" s="41">
        <v>47</v>
      </c>
      <c r="C136" s="20">
        <f t="shared" si="7"/>
        <v>0.72084042643193857</v>
      </c>
      <c r="D136" s="20">
        <f t="shared" si="8"/>
        <v>1.4249291438085655E-2</v>
      </c>
      <c r="E136" s="1">
        <f t="shared" si="6"/>
        <v>37</v>
      </c>
    </row>
    <row r="137" spans="1:5">
      <c r="A137" s="1">
        <f t="shared" si="5"/>
        <v>6.8124123737558726</v>
      </c>
      <c r="B137" s="23">
        <v>48</v>
      </c>
      <c r="C137" s="20">
        <f t="shared" si="7"/>
        <v>0.73491019443181194</v>
      </c>
      <c r="D137" s="20">
        <f t="shared" si="8"/>
        <v>1.3887580840481856E-2</v>
      </c>
      <c r="E137" s="1">
        <f t="shared" si="6"/>
        <v>38</v>
      </c>
    </row>
    <row r="138" spans="1:5">
      <c r="A138" s="1">
        <f t="shared" si="5"/>
        <v>6.9019608002851349</v>
      </c>
      <c r="B138" s="41">
        <v>49</v>
      </c>
      <c r="C138" s="20">
        <f t="shared" si="7"/>
        <v>0.74861054778527647</v>
      </c>
      <c r="D138" s="20">
        <f t="shared" si="8"/>
        <v>1.3510750442576765E-2</v>
      </c>
      <c r="E138" s="1">
        <f t="shared" si="6"/>
        <v>39</v>
      </c>
    </row>
    <row r="139" spans="1:5">
      <c r="A139" s="1">
        <f t="shared" si="5"/>
        <v>6.9897000433601839</v>
      </c>
      <c r="B139" s="23">
        <v>50</v>
      </c>
      <c r="C139" s="20">
        <f t="shared" si="7"/>
        <v>0.76192723682890329</v>
      </c>
      <c r="D139" s="20">
        <f t="shared" si="8"/>
        <v>1.3120545318543573E-2</v>
      </c>
      <c r="E139" s="1">
        <f t="shared" si="6"/>
        <v>40</v>
      </c>
    </row>
    <row r="140" spans="1:5">
      <c r="A140" s="1">
        <f t="shared" si="5"/>
        <v>7.0757017609793635</v>
      </c>
      <c r="B140" s="41">
        <v>51</v>
      </c>
      <c r="C140" s="20">
        <f t="shared" si="7"/>
        <v>0.77484776915953013</v>
      </c>
      <c r="D140" s="20">
        <f t="shared" si="8"/>
        <v>1.2718732705466815E-2</v>
      </c>
      <c r="E140" s="1">
        <f t="shared" si="6"/>
        <v>41</v>
      </c>
    </row>
    <row r="141" spans="1:5">
      <c r="A141" s="1">
        <f t="shared" si="5"/>
        <v>7.1600334363479909</v>
      </c>
      <c r="B141" s="23">
        <v>52</v>
      </c>
      <c r="C141" s="20">
        <f t="shared" si="7"/>
        <v>0.78736142520572394</v>
      </c>
      <c r="D141" s="20">
        <f t="shared" si="8"/>
        <v>1.2307088861304657E-2</v>
      </c>
      <c r="E141" s="1">
        <f t="shared" si="6"/>
        <v>42</v>
      </c>
    </row>
    <row r="142" spans="1:5">
      <c r="A142" s="1">
        <f t="shared" si="5"/>
        <v>7.2427586960078898</v>
      </c>
      <c r="B142" s="41">
        <v>53</v>
      </c>
      <c r="C142" s="20">
        <f t="shared" si="7"/>
        <v>0.79945926080182483</v>
      </c>
      <c r="D142" s="20">
        <f t="shared" si="8"/>
        <v>1.1887386233868088E-2</v>
      </c>
      <c r="E142" s="1">
        <f t="shared" si="6"/>
        <v>43</v>
      </c>
    </row>
    <row r="143" spans="1:5">
      <c r="A143" s="1">
        <f t="shared" si="5"/>
        <v>7.3239375982296835</v>
      </c>
      <c r="B143" s="23">
        <v>54</v>
      </c>
      <c r="C143" s="20">
        <f t="shared" si="7"/>
        <v>0.81113409713953166</v>
      </c>
      <c r="D143" s="20">
        <f t="shared" si="8"/>
        <v>1.1461381067258029E-2</v>
      </c>
      <c r="E143" s="1">
        <f t="shared" si="6"/>
        <v>44</v>
      </c>
    </row>
    <row r="144" spans="1:5">
      <c r="A144" s="1">
        <f t="shared" si="5"/>
        <v>7.4036268949424375</v>
      </c>
      <c r="B144" s="41">
        <v>55</v>
      </c>
      <c r="C144" s="20">
        <f t="shared" si="7"/>
        <v>0.82238049859385476</v>
      </c>
      <c r="D144" s="20">
        <f t="shared" si="8"/>
        <v>1.1030801562819229E-2</v>
      </c>
      <c r="E144" s="1">
        <f t="shared" si="6"/>
        <v>45</v>
      </c>
    </row>
    <row r="145" spans="1:5">
      <c r="A145" s="1">
        <f t="shared" si="5"/>
        <v>7.4818802700620033</v>
      </c>
      <c r="B145" s="23">
        <v>56</v>
      </c>
      <c r="C145" s="20">
        <f t="shared" si="7"/>
        <v>0.83319473903206476</v>
      </c>
      <c r="D145" s="20">
        <f t="shared" si="8"/>
        <v>1.0597336700939795E-2</v>
      </c>
      <c r="E145" s="1">
        <f t="shared" si="6"/>
        <v>46</v>
      </c>
    </row>
    <row r="146" spans="1:5">
      <c r="A146" s="1">
        <f t="shared" si="5"/>
        <v>7.5587485567249111</v>
      </c>
      <c r="B146" s="41">
        <v>57</v>
      </c>
      <c r="C146" s="20">
        <f t="shared" si="7"/>
        <v>0.8435747573147433</v>
      </c>
      <c r="D146" s="20">
        <f t="shared" si="8"/>
        <v>1.0162625818161979E-2</v>
      </c>
      <c r="E146" s="1">
        <f t="shared" si="6"/>
        <v>47</v>
      </c>
    </row>
    <row r="147" spans="1:5">
      <c r="A147" s="1">
        <f t="shared" si="5"/>
        <v>7.6342799356293725</v>
      </c>
      <c r="B147" s="23">
        <v>58</v>
      </c>
      <c r="C147" s="20">
        <f t="shared" si="7"/>
        <v>0.85352010278619261</v>
      </c>
      <c r="D147" s="20">
        <f t="shared" si="8"/>
        <v>9.7282490213009831E-3</v>
      </c>
      <c r="E147" s="1">
        <f t="shared" si="6"/>
        <v>48</v>
      </c>
    </row>
    <row r="148" spans="1:5">
      <c r="A148" s="1">
        <f t="shared" si="5"/>
        <v>7.7085201164214432</v>
      </c>
      <c r="B148" s="41">
        <v>59</v>
      </c>
      <c r="C148" s="20">
        <f t="shared" si="7"/>
        <v>0.86303187162648176</v>
      </c>
      <c r="D148" s="20">
        <f t="shared" si="8"/>
        <v>9.2957185068294167E-3</v>
      </c>
      <c r="E148" s="1">
        <f t="shared" si="6"/>
        <v>49</v>
      </c>
    </row>
    <row r="149" spans="1:5">
      <c r="A149" s="1">
        <f t="shared" si="5"/>
        <v>7.781512503836435</v>
      </c>
      <c r="B149" s="23">
        <v>60</v>
      </c>
      <c r="C149" s="20">
        <f t="shared" si="7"/>
        <v>0.87211263499875602</v>
      </c>
      <c r="D149" s="20">
        <f t="shared" si="8"/>
        <v>8.8664708399139886E-3</v>
      </c>
      <c r="E149" s="1">
        <f t="shared" si="6"/>
        <v>50</v>
      </c>
    </row>
    <row r="150" spans="1:5">
      <c r="A150" s="1">
        <f t="shared" si="5"/>
        <v>7.8532983501076679</v>
      </c>
      <c r="B150" s="41">
        <v>61</v>
      </c>
      <c r="C150" s="20">
        <f t="shared" si="7"/>
        <v>0.8807663599727954</v>
      </c>
      <c r="D150" s="20">
        <f t="shared" si="8"/>
        <v>8.4418602334243222E-3</v>
      </c>
      <c r="E150" s="1">
        <f t="shared" si="6"/>
        <v>51</v>
      </c>
    </row>
    <row r="151" spans="1:5">
      <c r="A151" s="1">
        <f t="shared" si="5"/>
        <v>7.9239168949825363</v>
      </c>
      <c r="B151" s="23">
        <v>62</v>
      </c>
      <c r="C151" s="20">
        <f t="shared" si="7"/>
        <v>0.88899832423910252</v>
      </c>
      <c r="D151" s="20">
        <f t="shared" si="8"/>
        <v>8.0231528532020129E-3</v>
      </c>
      <c r="E151" s="1">
        <f t="shared" si="6"/>
        <v>52</v>
      </c>
    </row>
    <row r="152" spans="1:5">
      <c r="A152" s="1">
        <f t="shared" si="5"/>
        <v>7.9934054945358142</v>
      </c>
      <c r="B152" s="41">
        <v>63</v>
      </c>
      <c r="C152" s="20">
        <f t="shared" si="7"/>
        <v>0.89681502564716387</v>
      </c>
      <c r="D152" s="20">
        <f t="shared" si="8"/>
        <v>7.6115221621008925E-3</v>
      </c>
      <c r="E152" s="1">
        <f t="shared" si="6"/>
        <v>53</v>
      </c>
    </row>
    <row r="153" spans="1:5">
      <c r="A153" s="1">
        <f t="shared" si="5"/>
        <v>8.0617997398388681</v>
      </c>
      <c r="B153" s="23">
        <v>64</v>
      </c>
      <c r="C153" s="20">
        <f t="shared" si="7"/>
        <v>0.90422408760734219</v>
      </c>
      <c r="D153" s="20">
        <f t="shared" si="8"/>
        <v>7.2080453019923016E-3</v>
      </c>
      <c r="E153" s="1">
        <f t="shared" si="6"/>
        <v>54</v>
      </c>
    </row>
    <row r="154" spans="1:5">
      <c r="A154" s="1">
        <f t="shared" si="5"/>
        <v>8.1291335664285533</v>
      </c>
      <c r="B154" s="41">
        <v>65</v>
      </c>
      <c r="C154" s="20">
        <f t="shared" si="7"/>
        <v>0.91123416138864788</v>
      </c>
      <c r="D154" s="20">
        <f t="shared" si="8"/>
        <v>6.8137005002606192E-3</v>
      </c>
      <c r="E154" s="1">
        <f t="shared" si="6"/>
        <v>55</v>
      </c>
    </row>
    <row r="155" spans="1:5">
      <c r="A155" s="1">
        <f t="shared" ref="A155:A218" si="9">10*LOG(B155,10) - 10</f>
        <v>8.1954393554186851</v>
      </c>
      <c r="B155" s="23">
        <v>66</v>
      </c>
      <c r="C155" s="20">
        <f t="shared" si="7"/>
        <v>0.91785482632516913</v>
      </c>
      <c r="D155" s="20">
        <f t="shared" si="8"/>
        <v>6.4293654754614821E-3</v>
      </c>
      <c r="E155" s="1">
        <f t="shared" ref="E155:E218" si="10">B155-10</f>
        <v>56</v>
      </c>
    </row>
    <row r="156" spans="1:5">
      <c r="A156" s="1">
        <f t="shared" si="9"/>
        <v>8.2607480270082618</v>
      </c>
      <c r="B156" s="41">
        <v>67</v>
      </c>
      <c r="C156" s="20">
        <f t="shared" si="7"/>
        <v>0.92409648891307461</v>
      </c>
      <c r="D156" s="20">
        <f t="shared" si="8"/>
        <v>6.055816805923684E-3</v>
      </c>
      <c r="E156" s="1">
        <f t="shared" si="10"/>
        <v>57</v>
      </c>
    </row>
    <row r="157" spans="1:5">
      <c r="A157" s="1">
        <f t="shared" si="9"/>
        <v>8.3250891270623626</v>
      </c>
      <c r="B157" s="23">
        <v>68</v>
      </c>
      <c r="C157" s="20">
        <f t="shared" ref="C157:C220" si="11">_xlfn.NORM.DIST(B157,$C$86,$C$87,TRUE)</f>
        <v>0.92997028173889118</v>
      </c>
      <c r="D157" s="20">
        <f t="shared" ref="D157:D220" si="12">_xlfn.NORM.DIST(B157,$C$86,$C$87,FALSE)</f>
        <v>5.6937302152663882E-3</v>
      </c>
      <c r="E157" s="1">
        <f t="shared" si="10"/>
        <v>58</v>
      </c>
    </row>
    <row r="158" spans="1:5">
      <c r="A158" s="1">
        <f t="shared" si="9"/>
        <v>8.3884909073725531</v>
      </c>
      <c r="B158" s="41">
        <v>69</v>
      </c>
      <c r="C158" s="20">
        <f t="shared" si="11"/>
        <v>0.93548796312930826</v>
      </c>
      <c r="D158" s="20">
        <f t="shared" si="12"/>
        <v>5.3436817201719449E-3</v>
      </c>
      <c r="E158" s="1">
        <f t="shared" si="10"/>
        <v>59</v>
      </c>
    </row>
    <row r="159" spans="1:5">
      <c r="A159" s="1">
        <f t="shared" si="9"/>
        <v>8.4509804001425692</v>
      </c>
      <c r="B159" s="23">
        <v>70</v>
      </c>
      <c r="C159" s="20">
        <f t="shared" si="11"/>
        <v>0.94066181835430429</v>
      </c>
      <c r="D159" s="20">
        <f t="shared" si="12"/>
        <v>5.0061495783708682E-3</v>
      </c>
      <c r="E159" s="1">
        <f t="shared" si="10"/>
        <v>60</v>
      </c>
    </row>
    <row r="160" spans="1:5">
      <c r="A160" s="1">
        <f t="shared" si="9"/>
        <v>8.5125834871907493</v>
      </c>
      <c r="B160" s="41">
        <v>71</v>
      </c>
      <c r="C160" s="20">
        <f t="shared" si="11"/>
        <v>0.94550456315019571</v>
      </c>
      <c r="D160" s="20">
        <f t="shared" si="12"/>
        <v>4.6815169687041526E-3</v>
      </c>
      <c r="E160" s="1">
        <f t="shared" si="10"/>
        <v>61</v>
      </c>
    </row>
    <row r="161" spans="1:5">
      <c r="A161" s="1">
        <f t="shared" si="9"/>
        <v>8.5733249643126825</v>
      </c>
      <c r="B161" s="23">
        <v>72</v>
      </c>
      <c r="C161" s="20">
        <f t="shared" si="11"/>
        <v>0.95002925025856844</v>
      </c>
      <c r="D161" s="20">
        <f t="shared" si="12"/>
        <v>4.3700753303479748E-3</v>
      </c>
      <c r="E161" s="1">
        <f t="shared" si="10"/>
        <v>62</v>
      </c>
    </row>
    <row r="162" spans="1:5">
      <c r="A162" s="1">
        <f t="shared" si="9"/>
        <v>8.6332286012045572</v>
      </c>
      <c r="B162" s="41">
        <v>73</v>
      </c>
      <c r="C162" s="20">
        <f t="shared" si="11"/>
        <v>0.95424917960229871</v>
      </c>
      <c r="D162" s="20">
        <f t="shared" si="12"/>
        <v>4.0720282848124012E-3</v>
      </c>
      <c r="E162" s="1">
        <f t="shared" si="10"/>
        <v>63</v>
      </c>
    </row>
    <row r="163" spans="1:5">
      <c r="A163" s="1">
        <f t="shared" si="9"/>
        <v>8.6923171973097624</v>
      </c>
      <c r="B163" s="23">
        <v>74</v>
      </c>
      <c r="C163" s="20">
        <f t="shared" si="11"/>
        <v>0.9581778126422752</v>
      </c>
      <c r="D163" s="20">
        <f t="shared" si="12"/>
        <v>3.7874960621319736E-3</v>
      </c>
      <c r="E163" s="1">
        <f t="shared" si="10"/>
        <v>64</v>
      </c>
    </row>
    <row r="164" spans="1:5">
      <c r="A164" s="1">
        <f t="shared" si="9"/>
        <v>8.7506126339169974</v>
      </c>
      <c r="B164" s="41">
        <v>75</v>
      </c>
      <c r="C164" s="20">
        <f t="shared" si="11"/>
        <v>0.96182869137927218</v>
      </c>
      <c r="D164" s="20">
        <f t="shared" si="12"/>
        <v>3.5165203517043097E-3</v>
      </c>
      <c r="E164" s="1">
        <f t="shared" si="10"/>
        <v>65</v>
      </c>
    </row>
    <row r="165" spans="1:5">
      <c r="A165" s="1">
        <f t="shared" si="9"/>
        <v>8.8081359228079101</v>
      </c>
      <c r="B165" s="23">
        <v>76</v>
      </c>
      <c r="C165" s="20">
        <f t="shared" si="11"/>
        <v>0.9652153623858909</v>
      </c>
      <c r="D165" s="20">
        <f t="shared" si="12"/>
        <v>3.2590694984374058E-3</v>
      </c>
      <c r="E165" s="1">
        <f t="shared" si="10"/>
        <v>66</v>
      </c>
    </row>
    <row r="166" spans="1:5">
      <c r="A166" s="1">
        <f t="shared" si="9"/>
        <v>8.8649072517248193</v>
      </c>
      <c r="B166" s="41">
        <v>77</v>
      </c>
      <c r="C166" s="20">
        <f t="shared" si="11"/>
        <v>0.96835130617470044</v>
      </c>
      <c r="D166" s="20">
        <f t="shared" si="12"/>
        <v>3.015043966155405E-3</v>
      </c>
      <c r="E166" s="1">
        <f t="shared" si="10"/>
        <v>67</v>
      </c>
    </row>
    <row r="167" spans="1:5">
      <c r="A167" s="1">
        <f t="shared" si="9"/>
        <v>8.9209460269048009</v>
      </c>
      <c r="B167" s="23">
        <v>78</v>
      </c>
      <c r="C167" s="20">
        <f t="shared" si="11"/>
        <v>0.97124987213172231</v>
      </c>
      <c r="D167" s="20">
        <f t="shared" si="12"/>
        <v>2.7842819924914727E-3</v>
      </c>
      <c r="E167" s="1">
        <f t="shared" si="10"/>
        <v>68</v>
      </c>
    </row>
    <row r="168" spans="1:5">
      <c r="A168" s="1">
        <f t="shared" si="9"/>
        <v>8.9762709129044111</v>
      </c>
      <c r="B168" s="41">
        <v>79</v>
      </c>
      <c r="C168" s="20">
        <f t="shared" si="11"/>
        <v>0.97392421917014627</v>
      </c>
      <c r="D168" s="20">
        <f t="shared" si="12"/>
        <v>2.5665653626596847E-3</v>
      </c>
      <c r="E168" s="1">
        <f t="shared" si="10"/>
        <v>69</v>
      </c>
    </row>
    <row r="169" spans="1:5">
      <c r="A169" s="1">
        <f t="shared" si="9"/>
        <v>9.0308998699194341</v>
      </c>
      <c r="B169" s="23">
        <v>80</v>
      </c>
      <c r="C169" s="20">
        <f t="shared" si="11"/>
        <v>0.97638726218846061</v>
      </c>
      <c r="D169" s="20">
        <f t="shared" si="12"/>
        <v>2.3616252334324127E-3</v>
      </c>
      <c r="E169" s="1">
        <f t="shared" si="10"/>
        <v>70</v>
      </c>
    </row>
    <row r="170" spans="1:5">
      <c r="A170" s="1">
        <f t="shared" si="9"/>
        <v>9.084850188786497</v>
      </c>
      <c r="B170" s="41">
        <v>81</v>
      </c>
      <c r="C170" s="20">
        <f t="shared" si="11"/>
        <v>0.9786516243507547</v>
      </c>
      <c r="D170" s="20">
        <f t="shared" si="12"/>
        <v>2.1691479432375204E-3</v>
      </c>
      <c r="E170" s="1">
        <f t="shared" si="10"/>
        <v>71</v>
      </c>
    </row>
    <row r="171" spans="1:5">
      <c r="A171" s="1">
        <f t="shared" si="9"/>
        <v>9.1381385238371671</v>
      </c>
      <c r="B171" s="23">
        <v>82</v>
      </c>
      <c r="C171" s="20">
        <f t="shared" si="11"/>
        <v>0.98072959514538383</v>
      </c>
      <c r="D171" s="20">
        <f t="shared" si="12"/>
        <v>1.9887807494101267E-3</v>
      </c>
      <c r="E171" s="1">
        <f t="shared" si="10"/>
        <v>72</v>
      </c>
    </row>
    <row r="172" spans="1:5">
      <c r="A172" s="1">
        <f t="shared" si="9"/>
        <v>9.190780923760741</v>
      </c>
      <c r="B172" s="41">
        <v>83</v>
      </c>
      <c r="C172" s="20">
        <f t="shared" si="11"/>
        <v>0.98263309412196143</v>
      </c>
      <c r="D172" s="20">
        <f t="shared" si="12"/>
        <v>1.8201374391663614E-3</v>
      </c>
      <c r="E172" s="1">
        <f t="shared" si="10"/>
        <v>73</v>
      </c>
    </row>
    <row r="173" spans="1:5">
      <c r="A173" s="1">
        <f t="shared" si="9"/>
        <v>9.2427928606188132</v>
      </c>
      <c r="B173" s="23">
        <v>84</v>
      </c>
      <c r="C173" s="20">
        <f t="shared" si="11"/>
        <v>0.9843736401561004</v>
      </c>
      <c r="D173" s="20">
        <f t="shared" si="12"/>
        <v>1.6628037666931255E-3</v>
      </c>
      <c r="E173" s="1">
        <f t="shared" si="10"/>
        <v>74</v>
      </c>
    </row>
    <row r="174" spans="1:5">
      <c r="A174" s="1">
        <f t="shared" si="9"/>
        <v>9.294189257142925</v>
      </c>
      <c r="B174" s="41">
        <v>85</v>
      </c>
      <c r="C174" s="20">
        <f t="shared" si="11"/>
        <v>0.9859623260467183</v>
      </c>
      <c r="D174" s="20">
        <f t="shared" si="12"/>
        <v>1.5163426747546297E-3</v>
      </c>
      <c r="E174" s="1">
        <f t="shared" si="10"/>
        <v>75</v>
      </c>
    </row>
    <row r="175" spans="1:5">
      <c r="A175" s="1">
        <f t="shared" si="9"/>
        <v>9.3449845124356727</v>
      </c>
      <c r="B175" s="23">
        <v>86</v>
      </c>
      <c r="C175" s="20">
        <f t="shared" si="11"/>
        <v>0.98740979821215169</v>
      </c>
      <c r="D175" s="20">
        <f t="shared" si="12"/>
        <v>1.3802992652957693E-3</v>
      </c>
      <c r="E175" s="1">
        <f t="shared" si="10"/>
        <v>76</v>
      </c>
    </row>
    <row r="176" spans="1:5">
      <c r="A176" s="1">
        <f t="shared" si="9"/>
        <v>9.3951925261861824</v>
      </c>
      <c r="B176" s="41">
        <v>87</v>
      </c>
      <c r="C176" s="20">
        <f t="shared" si="11"/>
        <v>0.98872624121884622</v>
      </c>
      <c r="D176" s="20">
        <f t="shared" si="12"/>
        <v>1.2542054895742084E-3</v>
      </c>
      <c r="E176" s="1">
        <f t="shared" si="10"/>
        <v>77</v>
      </c>
    </row>
    <row r="177" spans="1:5">
      <c r="A177" s="1">
        <f t="shared" si="9"/>
        <v>9.4448267215016877</v>
      </c>
      <c r="B177" s="23">
        <v>88</v>
      </c>
      <c r="C177" s="20">
        <f t="shared" si="11"/>
        <v>0.98992136684989329</v>
      </c>
      <c r="D177" s="20">
        <f t="shared" si="12"/>
        <v>1.137584534286404E-3</v>
      </c>
      <c r="E177" s="1">
        <f t="shared" si="10"/>
        <v>78</v>
      </c>
    </row>
    <row r="178" spans="1:5">
      <c r="A178" s="1">
        <f t="shared" si="9"/>
        <v>9.4939000664491253</v>
      </c>
      <c r="B178" s="41">
        <v>89</v>
      </c>
      <c r="C178" s="20">
        <f t="shared" si="11"/>
        <v>0.99100440740004103</v>
      </c>
      <c r="D178" s="20">
        <f t="shared" si="12"/>
        <v>1.0299548858865553E-3</v>
      </c>
      <c r="E178" s="1">
        <f t="shared" si="10"/>
        <v>79</v>
      </c>
    </row>
    <row r="179" spans="1:5">
      <c r="A179" s="1">
        <f t="shared" si="9"/>
        <v>9.5424250943932485</v>
      </c>
      <c r="B179" s="23">
        <v>90</v>
      </c>
      <c r="C179" s="20">
        <f t="shared" si="11"/>
        <v>0.99198411286876043</v>
      </c>
      <c r="D179" s="20">
        <f t="shared" si="12"/>
        <v>9.3083406076103657E-4</v>
      </c>
      <c r="E179" s="1">
        <f t="shared" si="10"/>
        <v>80</v>
      </c>
    </row>
    <row r="180" spans="1:5">
      <c r="A180" s="1">
        <f t="shared" si="9"/>
        <v>9.5904139232109316</v>
      </c>
      <c r="B180" s="41">
        <v>91</v>
      </c>
      <c r="C180" s="20">
        <f t="shared" si="11"/>
        <v>0.99286875171320765</v>
      </c>
      <c r="D180" s="20">
        <f t="shared" si="12"/>
        <v>8.3974199405462125E-4</v>
      </c>
      <c r="E180" s="1">
        <f t="shared" si="10"/>
        <v>81</v>
      </c>
    </row>
    <row r="181" spans="1:5">
      <c r="A181" s="1">
        <f t="shared" si="9"/>
        <v>9.6378782734555521</v>
      </c>
      <c r="B181" s="23">
        <v>92</v>
      </c>
      <c r="C181" s="20">
        <f t="shared" si="11"/>
        <v>0.9936661148181315</v>
      </c>
      <c r="D181" s="20">
        <f t="shared" si="12"/>
        <v>7.5620408470016107E-4</v>
      </c>
      <c r="E181" s="1">
        <f t="shared" si="10"/>
        <v>82</v>
      </c>
    </row>
    <row r="182" spans="1:5">
      <c r="A182" s="1">
        <f t="shared" si="9"/>
        <v>9.6848294855393497</v>
      </c>
      <c r="B182" s="41">
        <v>93</v>
      </c>
      <c r="C182" s="20">
        <f t="shared" si="11"/>
        <v>0.99438352233953042</v>
      </c>
      <c r="D182" s="20">
        <f t="shared" si="12"/>
        <v>6.7975389854277822E-4</v>
      </c>
      <c r="E182" s="1">
        <f t="shared" si="10"/>
        <v>83</v>
      </c>
    </row>
    <row r="183" spans="1:5">
      <c r="A183" s="1">
        <f t="shared" si="9"/>
        <v>9.7312785359969851</v>
      </c>
      <c r="B183" s="23">
        <v>94</v>
      </c>
      <c r="C183" s="20">
        <f t="shared" si="11"/>
        <v>0.99502783308274245</v>
      </c>
      <c r="D183" s="20">
        <f t="shared" si="12"/>
        <v>6.0993553534606601E-4</v>
      </c>
      <c r="E183" s="1">
        <f t="shared" si="10"/>
        <v>84</v>
      </c>
    </row>
    <row r="184" spans="1:5">
      <c r="A184" s="1">
        <f t="shared" si="9"/>
        <v>9.7772360528884761</v>
      </c>
      <c r="B184" s="41">
        <v>95</v>
      </c>
      <c r="C184" s="20">
        <f t="shared" si="11"/>
        <v>0.9956054560831944</v>
      </c>
      <c r="D184" s="20">
        <f t="shared" si="12"/>
        <v>5.4630566890451085E-4</v>
      </c>
      <c r="E184" s="1">
        <f t="shared" si="10"/>
        <v>85</v>
      </c>
    </row>
    <row r="185" spans="1:5">
      <c r="A185" s="1">
        <f t="shared" si="9"/>
        <v>9.8227123303956816</v>
      </c>
      <c r="B185" s="23">
        <v>96</v>
      </c>
      <c r="C185" s="20">
        <f t="shared" si="11"/>
        <v>0.99612236406878685</v>
      </c>
      <c r="D185" s="20">
        <f t="shared" si="12"/>
        <v>4.8843527245596378E-4</v>
      </c>
      <c r="E185" s="1">
        <f t="shared" si="10"/>
        <v>86</v>
      </c>
    </row>
    <row r="186" spans="1:5">
      <c r="A186" s="1">
        <f t="shared" si="9"/>
        <v>9.8677173426624485</v>
      </c>
      <c r="B186" s="41">
        <v>97</v>
      </c>
      <c r="C186" s="20">
        <f t="shared" si="11"/>
        <v>0.99658410849637258</v>
      </c>
      <c r="D186" s="20">
        <f t="shared" si="12"/>
        <v>4.3591104409185938E-4</v>
      </c>
      <c r="E186" s="1">
        <f t="shared" si="10"/>
        <v>87</v>
      </c>
    </row>
    <row r="187" spans="1:5">
      <c r="A187" s="1">
        <f t="shared" si="9"/>
        <v>9.9122607569249475</v>
      </c>
      <c r="B187" s="23">
        <v>98</v>
      </c>
      <c r="C187" s="20">
        <f t="shared" si="11"/>
        <v>0.9969958358705483</v>
      </c>
      <c r="D187" s="20">
        <f t="shared" si="12"/>
        <v>3.883365489101055E-4</v>
      </c>
      <c r="E187" s="1">
        <f t="shared" si="10"/>
        <v>88</v>
      </c>
    </row>
    <row r="188" spans="1:5">
      <c r="A188" s="1">
        <f t="shared" si="9"/>
        <v>9.9563519459754986</v>
      </c>
      <c r="B188" s="41">
        <v>99</v>
      </c>
      <c r="C188" s="20">
        <f t="shared" si="11"/>
        <v>0.99736230507056045</v>
      </c>
      <c r="D188" s="20">
        <f t="shared" si="12"/>
        <v>3.453330962620706E-4</v>
      </c>
      <c r="E188" s="1">
        <f t="shared" si="10"/>
        <v>89</v>
      </c>
    </row>
    <row r="189" spans="1:5">
      <c r="A189" s="1">
        <f t="shared" si="9"/>
        <v>10</v>
      </c>
      <c r="B189" s="23">
        <v>100</v>
      </c>
      <c r="C189" s="20">
        <f t="shared" si="11"/>
        <v>0.99768790543010866</v>
      </c>
      <c r="D189" s="20">
        <f t="shared" si="12"/>
        <v>3.0654037163265662E-4</v>
      </c>
      <c r="E189" s="1">
        <f t="shared" si="10"/>
        <v>90</v>
      </c>
    </row>
    <row r="190" spans="1:5">
      <c r="A190" s="1">
        <f t="shared" si="9"/>
        <v>10.043213737826427</v>
      </c>
      <c r="B190" s="41">
        <v>101</v>
      </c>
      <c r="C190" s="20">
        <f t="shared" si="11"/>
        <v>0.99797667533479395</v>
      </c>
      <c r="D190" s="20">
        <f t="shared" si="12"/>
        <v>2.7161684348756031E-4</v>
      </c>
      <c r="E190" s="1">
        <f t="shared" si="10"/>
        <v>91</v>
      </c>
    </row>
    <row r="191" spans="1:5">
      <c r="A191" s="1">
        <f t="shared" si="9"/>
        <v>10.086001717619169</v>
      </c>
      <c r="B191" s="23">
        <v>102</v>
      </c>
      <c r="C191" s="20">
        <f t="shared" si="11"/>
        <v>0.99823232112254223</v>
      </c>
      <c r="D191" s="20">
        <f t="shared" si="12"/>
        <v>2.4023996585489723E-4</v>
      </c>
      <c r="E191" s="1">
        <f t="shared" si="10"/>
        <v>92</v>
      </c>
    </row>
    <row r="192" spans="1:5">
      <c r="A192" s="1">
        <f t="shared" si="9"/>
        <v>10.128372247051722</v>
      </c>
      <c r="B192" s="41">
        <v>103</v>
      </c>
      <c r="C192" s="20">
        <f t="shared" si="11"/>
        <v>0.9984582360931763</v>
      </c>
      <c r="D192" s="20">
        <f t="shared" si="12"/>
        <v>2.1210619751249786E-4</v>
      </c>
      <c r="E192" s="1">
        <f t="shared" si="10"/>
        <v>93</v>
      </c>
    </row>
    <row r="193" spans="1:5">
      <c r="A193" s="1">
        <f t="shared" si="9"/>
        <v>10.170333392987803</v>
      </c>
      <c r="B193" s="23">
        <v>104</v>
      </c>
      <c r="C193" s="20">
        <f t="shared" si="11"/>
        <v>0.99865751945411085</v>
      </c>
      <c r="D193" s="20">
        <f t="shared" si="12"/>
        <v>1.8693085846247721E-4</v>
      </c>
      <c r="E193" s="1">
        <f t="shared" si="10"/>
        <v>94</v>
      </c>
    </row>
    <row r="194" spans="1:5">
      <c r="A194" s="1">
        <f t="shared" si="9"/>
        <v>10.211892990699379</v>
      </c>
      <c r="B194" s="41">
        <v>105</v>
      </c>
      <c r="C194" s="20">
        <f t="shared" si="11"/>
        <v>0.99883299504962075</v>
      </c>
      <c r="D194" s="20">
        <f t="shared" si="12"/>
        <v>1.644478439271973E-4</v>
      </c>
      <c r="E194" s="1">
        <f t="shared" si="10"/>
        <v>95</v>
      </c>
    </row>
    <row r="195" spans="1:5">
      <c r="A195" s="1">
        <f t="shared" si="9"/>
        <v>10.253058652647699</v>
      </c>
      <c r="B195" s="23">
        <v>106</v>
      </c>
      <c r="C195" s="20">
        <f t="shared" si="11"/>
        <v>0.99898722974105125</v>
      </c>
      <c r="D195" s="20">
        <f t="shared" si="12"/>
        <v>1.4440921543181279E-4</v>
      </c>
      <c r="E195" s="1">
        <f t="shared" si="10"/>
        <v>96</v>
      </c>
    </row>
    <row r="196" spans="1:5">
      <c r="A196" s="1">
        <f t="shared" si="9"/>
        <v>10.293837776852094</v>
      </c>
      <c r="B196" s="41">
        <v>107</v>
      </c>
      <c r="C196" s="20">
        <f t="shared" si="11"/>
        <v>0.99912255132449068</v>
      </c>
      <c r="D196" s="20">
        <f t="shared" si="12"/>
        <v>1.2658468768410083E-4</v>
      </c>
      <c r="E196" s="1">
        <f t="shared" si="10"/>
        <v>97</v>
      </c>
    </row>
    <row r="197" spans="1:5">
      <c r="A197" s="1">
        <f t="shared" si="9"/>
        <v>10.334237554869496</v>
      </c>
      <c r="B197" s="23">
        <v>108</v>
      </c>
      <c r="C197" s="20">
        <f t="shared" si="11"/>
        <v>0.99924106589064299</v>
      </c>
      <c r="D197" s="20">
        <f t="shared" si="12"/>
        <v>1.1076102895701571E-4</v>
      </c>
      <c r="E197" s="1">
        <f t="shared" si="10"/>
        <v>98</v>
      </c>
    </row>
    <row r="198" spans="1:5">
      <c r="A198" s="1">
        <f t="shared" si="9"/>
        <v>10.374264979406234</v>
      </c>
      <c r="B198" s="41">
        <v>109</v>
      </c>
      <c r="C198" s="20">
        <f t="shared" si="11"/>
        <v>0.99934467454879417</v>
      </c>
      <c r="D198" s="20">
        <f t="shared" si="12"/>
        <v>9.6741391556600363E-5</v>
      </c>
      <c r="E198" s="1">
        <f t="shared" si="10"/>
        <v>99</v>
      </c>
    </row>
    <row r="199" spans="1:5">
      <c r="A199" s="1">
        <f t="shared" si="9"/>
        <v>10.41392685158225</v>
      </c>
      <c r="B199" s="23">
        <v>110</v>
      </c>
      <c r="C199" s="20">
        <f t="shared" si="11"/>
        <v>0.99943508945274573</v>
      </c>
      <c r="D199" s="20">
        <f t="shared" si="12"/>
        <v>8.4344587748737555E-5</v>
      </c>
      <c r="E199" s="1">
        <f t="shared" si="10"/>
        <v>100</v>
      </c>
    </row>
    <row r="200" spans="1:5">
      <c r="A200" s="1">
        <f t="shared" si="9"/>
        <v>10.453229787866572</v>
      </c>
      <c r="B200" s="41">
        <v>111</v>
      </c>
      <c r="C200" s="20">
        <f t="shared" si="11"/>
        <v>0.99951384908133722</v>
      </c>
      <c r="D200" s="20">
        <f t="shared" si="12"/>
        <v>7.3404325251576639E-5</v>
      </c>
      <c r="E200" s="1">
        <f t="shared" si="10"/>
        <v>101</v>
      </c>
    </row>
    <row r="201" spans="1:5">
      <c r="A201" s="1">
        <f t="shared" si="9"/>
        <v>10.492180226701812</v>
      </c>
      <c r="B201" s="23">
        <v>112</v>
      </c>
      <c r="C201" s="20">
        <f t="shared" si="11"/>
        <v>0.99958233273963448</v>
      </c>
      <c r="D201" s="20">
        <f t="shared" si="12"/>
        <v>6.3768415102608255E-5</v>
      </c>
      <c r="E201" s="1">
        <f t="shared" si="10"/>
        <v>102</v>
      </c>
    </row>
    <row r="202" spans="1:5">
      <c r="A202" s="1">
        <f t="shared" si="9"/>
        <v>10.530784434834196</v>
      </c>
      <c r="B202" s="41">
        <v>113</v>
      </c>
      <c r="C202" s="20">
        <f t="shared" si="11"/>
        <v>0.99964177425902012</v>
      </c>
      <c r="D202" s="20">
        <f t="shared" si="12"/>
        <v>5.5297963403780067E-5</v>
      </c>
      <c r="E202" s="1">
        <f t="shared" si="10"/>
        <v>103</v>
      </c>
    </row>
    <row r="203" spans="1:5">
      <c r="A203" s="1">
        <f t="shared" si="9"/>
        <v>10.569048513364724</v>
      </c>
      <c r="B203" s="23">
        <v>114</v>
      </c>
      <c r="C203" s="20">
        <f t="shared" si="11"/>
        <v>0.99969327488527582</v>
      </c>
      <c r="D203" s="20">
        <f t="shared" si="12"/>
        <v>4.7866557155418595E-5</v>
      </c>
      <c r="E203" s="1">
        <f t="shared" si="10"/>
        <v>104</v>
      </c>
    </row>
    <row r="204" spans="1:5">
      <c r="A204" s="1">
        <f t="shared" si="9"/>
        <v>10.606978403536115</v>
      </c>
      <c r="B204" s="41">
        <v>115</v>
      </c>
      <c r="C204" s="20">
        <f t="shared" si="11"/>
        <v>0.99973781535332307</v>
      </c>
      <c r="D204" s="20">
        <f t="shared" si="12"/>
        <v>4.135945312785898E-5</v>
      </c>
      <c r="E204" s="1">
        <f t="shared" si="10"/>
        <v>105</v>
      </c>
    </row>
    <row r="205" spans="1:5">
      <c r="A205" s="1">
        <f t="shared" si="9"/>
        <v>10.644579892269181</v>
      </c>
      <c r="B205" s="23">
        <v>116</v>
      </c>
      <c r="C205" s="20">
        <f t="shared" si="11"/>
        <v>0.99977626715562529</v>
      </c>
      <c r="D205" s="20">
        <f t="shared" si="12"/>
        <v>3.5672777503562705E-5</v>
      </c>
      <c r="E205" s="1">
        <f t="shared" si="10"/>
        <v>106</v>
      </c>
    </row>
    <row r="206" spans="1:5">
      <c r="A206" s="1">
        <f t="shared" si="9"/>
        <v>10.681858617461618</v>
      </c>
      <c r="B206" s="41">
        <v>117</v>
      </c>
      <c r="C206" s="20">
        <f t="shared" si="11"/>
        <v>0.9998094030184036</v>
      </c>
      <c r="D206" s="20">
        <f t="shared" si="12"/>
        <v>3.0712742864385037E-5</v>
      </c>
      <c r="E206" s="1">
        <f t="shared" si="10"/>
        <v>107</v>
      </c>
    </row>
    <row r="207" spans="1:5">
      <c r="A207" s="1">
        <f t="shared" si="9"/>
        <v>10.718820073061256</v>
      </c>
      <c r="B207" s="23">
        <v>118</v>
      </c>
      <c r="C207" s="20">
        <f t="shared" si="11"/>
        <v>0.99983790660584126</v>
      </c>
      <c r="D207" s="20">
        <f t="shared" si="12"/>
        <v>2.6394888008198846E-5</v>
      </c>
      <c r="E207" s="1">
        <f t="shared" si="10"/>
        <v>108</v>
      </c>
    </row>
    <row r="208" spans="1:5">
      <c r="A208" s="1">
        <f t="shared" si="9"/>
        <v>10.755469613925307</v>
      </c>
      <c r="B208" s="41">
        <v>119</v>
      </c>
      <c r="C208" s="20">
        <f t="shared" si="11"/>
        <v>0.99986238147742079</v>
      </c>
      <c r="D208" s="20">
        <f t="shared" si="12"/>
        <v>2.2643345063526136E-5</v>
      </c>
      <c r="E208" s="1">
        <f t="shared" si="10"/>
        <v>109</v>
      </c>
    </row>
    <row r="209" spans="1:5">
      <c r="A209" s="1">
        <f t="shared" si="9"/>
        <v>10.791812460476248</v>
      </c>
      <c r="B209" s="23">
        <v>120</v>
      </c>
      <c r="C209" s="20">
        <f t="shared" si="11"/>
        <v>0.9998833593275348</v>
      </c>
      <c r="D209" s="20">
        <f t="shared" si="12"/>
        <v>1.9390137435179566E-5</v>
      </c>
      <c r="E209" s="1">
        <f t="shared" si="10"/>
        <v>110</v>
      </c>
    </row>
    <row r="210" spans="1:5">
      <c r="A210" s="1">
        <f t="shared" si="9"/>
        <v>10.8278537031645</v>
      </c>
      <c r="B210" s="41">
        <v>121</v>
      </c>
      <c r="C210" s="20">
        <f t="shared" si="11"/>
        <v>0.9999013075396066</v>
      </c>
      <c r="D210" s="20">
        <f t="shared" si="12"/>
        <v>1.6574511261158874E-5</v>
      </c>
      <c r="E210" s="1">
        <f t="shared" si="10"/>
        <v>111</v>
      </c>
    </row>
    <row r="211" spans="1:5">
      <c r="A211" s="1">
        <f t="shared" si="9"/>
        <v>10.86359830674748</v>
      </c>
      <c r="B211" s="23">
        <v>122</v>
      </c>
      <c r="C211" s="20">
        <f t="shared" si="11"/>
        <v>0.99991663608925119</v>
      </c>
      <c r="D211" s="20">
        <f t="shared" si="12"/>
        <v>1.4142302292378882E-5</v>
      </c>
      <c r="E211" s="1">
        <f t="shared" si="10"/>
        <v>112</v>
      </c>
    </row>
    <row r="212" spans="1:5">
      <c r="A212" s="1">
        <f t="shared" si="9"/>
        <v>10.899051114393977</v>
      </c>
      <c r="B212" s="41">
        <v>123</v>
      </c>
      <c r="C212" s="20">
        <f t="shared" si="11"/>
        <v>0.99992970383256319</v>
      </c>
      <c r="D212" s="20">
        <f t="shared" si="12"/>
        <v>1.204533942184958E-5</v>
      </c>
      <c r="E212" s="1">
        <f t="shared" si="10"/>
        <v>113</v>
      </c>
    </row>
    <row r="213" spans="1:5">
      <c r="A213" s="1">
        <f t="shared" si="9"/>
        <v>10.934216851622352</v>
      </c>
      <c r="B213" s="23">
        <v>124</v>
      </c>
      <c r="C213" s="20">
        <f t="shared" si="11"/>
        <v>0.99994082421654329</v>
      </c>
      <c r="D213" s="20">
        <f t="shared" si="12"/>
        <v>1.0240885486978538E-5</v>
      </c>
      <c r="E213" s="1">
        <f t="shared" si="10"/>
        <v>114</v>
      </c>
    </row>
    <row r="214" spans="1:5">
      <c r="A214" s="1">
        <f t="shared" si="9"/>
        <v>10.969100130080562</v>
      </c>
      <c r="B214" s="41">
        <v>125</v>
      </c>
      <c r="C214" s="20">
        <f t="shared" si="11"/>
        <v>0.99995027044902374</v>
      </c>
      <c r="D214" s="20">
        <f t="shared" si="12"/>
        <v>8.6911154448949668E-6</v>
      </c>
      <c r="E214" s="1">
        <f t="shared" si="10"/>
        <v>115</v>
      </c>
    </row>
    <row r="215" spans="1:5">
      <c r="A215" s="1">
        <f t="shared" si="9"/>
        <v>11.003705451175627</v>
      </c>
      <c r="B215" s="23">
        <v>126</v>
      </c>
      <c r="C215" s="20">
        <f t="shared" si="11"/>
        <v>0.99995828016532728</v>
      </c>
      <c r="D215" s="20">
        <f t="shared" si="12"/>
        <v>7.362631572373839E-6</v>
      </c>
      <c r="E215" s="1">
        <f t="shared" si="10"/>
        <v>116</v>
      </c>
    </row>
    <row r="216" spans="1:5">
      <c r="A216" s="1">
        <f t="shared" si="9"/>
        <v>11.038037209559569</v>
      </c>
      <c r="B216" s="41">
        <v>127</v>
      </c>
      <c r="C216" s="20">
        <f t="shared" si="11"/>
        <v>0.99996505962835081</v>
      </c>
      <c r="D216" s="20">
        <f t="shared" si="12"/>
        <v>6.2260149646360902E-6</v>
      </c>
      <c r="E216" s="1">
        <f t="shared" si="10"/>
        <v>117</v>
      </c>
    </row>
    <row r="217" spans="1:5">
      <c r="A217" s="1">
        <f t="shared" si="9"/>
        <v>11.072099696478681</v>
      </c>
      <c r="B217" s="23">
        <v>128</v>
      </c>
      <c r="C217" s="20">
        <f t="shared" si="11"/>
        <v>0.99997078749787571</v>
      </c>
      <c r="D217" s="20">
        <f t="shared" si="12"/>
        <v>5.2554122960655538E-6</v>
      </c>
      <c r="E217" s="1">
        <f t="shared" si="10"/>
        <v>118</v>
      </c>
    </row>
    <row r="218" spans="1:5">
      <c r="A218" s="1">
        <f t="shared" si="9"/>
        <v>11.105897102992486</v>
      </c>
      <c r="B218" s="41">
        <v>129</v>
      </c>
      <c r="C218" s="20">
        <f t="shared" si="11"/>
        <v>0.99997561820374259</v>
      </c>
      <c r="D218" s="20">
        <f t="shared" si="12"/>
        <v>4.4281565554107808E-6</v>
      </c>
      <c r="E218" s="1">
        <f t="shared" si="10"/>
        <v>119</v>
      </c>
    </row>
    <row r="219" spans="1:5">
      <c r="A219" s="1">
        <f t="shared" ref="A219:A267" si="13">10*LOG(B219,10) - 10</f>
        <v>11.139433523068366</v>
      </c>
      <c r="B219" s="23">
        <v>130</v>
      </c>
      <c r="C219" s="20">
        <f t="shared" si="11"/>
        <v>0.99997968495613743</v>
      </c>
      <c r="D219" s="20">
        <f t="shared" si="12"/>
        <v>3.7244202728255917E-6</v>
      </c>
      <c r="E219" s="1">
        <f t="shared" ref="E219:E267" si="14">B219-10</f>
        <v>120</v>
      </c>
    </row>
    <row r="220" spans="1:5">
      <c r="A220" s="1">
        <f t="shared" si="13"/>
        <v>11.172712956557639</v>
      </c>
      <c r="B220" s="41">
        <v>131</v>
      </c>
      <c r="C220" s="20">
        <f t="shared" si="11"/>
        <v>0.99998310242467725</v>
      </c>
      <c r="D220" s="20">
        <f t="shared" si="12"/>
        <v>3.1268996105662586E-6</v>
      </c>
      <c r="E220" s="1">
        <f t="shared" si="14"/>
        <v>121</v>
      </c>
    </row>
    <row r="221" spans="1:5">
      <c r="A221" s="1">
        <f t="shared" si="13"/>
        <v>11.205739312058498</v>
      </c>
      <c r="B221" s="23">
        <v>132</v>
      </c>
      <c r="C221" s="20">
        <f t="shared" ref="C221:C267" si="15">_xlfn.NORM.DIST(B221,$C$86,$C$87,TRUE)</f>
        <v>0.99998596911630078</v>
      </c>
      <c r="D221" s="20">
        <f t="shared" ref="D221:D267" si="16">_xlfn.NORM.DIST(B221,$C$86,$C$87,FALSE)</f>
        <v>2.6205275877713793E-6</v>
      </c>
      <c r="E221" s="1">
        <f t="shared" si="14"/>
        <v>122</v>
      </c>
    </row>
    <row r="222" spans="1:5">
      <c r="A222" s="1">
        <f t="shared" si="13"/>
        <v>11.238516409670858</v>
      </c>
      <c r="B222" s="41">
        <v>133</v>
      </c>
      <c r="C222" s="20">
        <f t="shared" si="15"/>
        <v>0.99998836948020586</v>
      </c>
      <c r="D222" s="20">
        <f t="shared" si="16"/>
        <v>2.1922146470959665E-6</v>
      </c>
      <c r="E222" s="1">
        <f t="shared" si="14"/>
        <v>123</v>
      </c>
    </row>
    <row r="223" spans="1:5">
      <c r="A223" s="1">
        <f t="shared" si="13"/>
        <v>11.271047983648074</v>
      </c>
      <c r="B223" s="23">
        <v>134</v>
      </c>
      <c r="C223" s="20">
        <f t="shared" si="15"/>
        <v>0.99999037576626582</v>
      </c>
      <c r="D223" s="20">
        <f t="shared" si="16"/>
        <v>1.8306147418671374E-6</v>
      </c>
      <c r="E223" s="1">
        <f t="shared" si="14"/>
        <v>124</v>
      </c>
    </row>
    <row r="224" spans="1:5">
      <c r="A224" s="1">
        <f t="shared" si="13"/>
        <v>11.303337684950062</v>
      </c>
      <c r="B224" s="41">
        <v>135</v>
      </c>
      <c r="C224" s="20">
        <f t="shared" si="15"/>
        <v>0.99999204966153377</v>
      </c>
      <c r="D224" s="20">
        <f t="shared" si="16"/>
        <v>1.5259151219511102E-6</v>
      </c>
      <c r="E224" s="1">
        <f t="shared" si="14"/>
        <v>125</v>
      </c>
    </row>
    <row r="225" spans="1:5">
      <c r="A225" s="1">
        <f t="shared" si="13"/>
        <v>11.335389083702175</v>
      </c>
      <c r="B225" s="23">
        <v>136</v>
      </c>
      <c r="C225" s="20">
        <f t="shared" si="15"/>
        <v>0.9999934437276311</v>
      </c>
      <c r="D225" s="20">
        <f t="shared" si="16"/>
        <v>1.2696480200724531E-6</v>
      </c>
      <c r="E225" s="1">
        <f t="shared" si="14"/>
        <v>126</v>
      </c>
    </row>
    <row r="226" spans="1:5">
      <c r="A226" s="1">
        <f t="shared" si="13"/>
        <v>11.367205671564065</v>
      </c>
      <c r="B226" s="41">
        <v>137</v>
      </c>
      <c r="C226" s="20">
        <f t="shared" si="15"/>
        <v>0.99999460266003914</v>
      </c>
      <c r="D226" s="20">
        <f t="shared" si="16"/>
        <v>1.054522483650557E-6</v>
      </c>
      <c r="E226" s="1">
        <f t="shared" si="14"/>
        <v>127</v>
      </c>
    </row>
    <row r="227" spans="1:5">
      <c r="A227" s="1">
        <f t="shared" si="13"/>
        <v>11.398790864012366</v>
      </c>
      <c r="B227" s="23">
        <v>138</v>
      </c>
      <c r="C227" s="20">
        <f t="shared" si="15"/>
        <v>0.99999556438858606</v>
      </c>
      <c r="D227" s="20">
        <f t="shared" si="16"/>
        <v>8.7427465643572646E-7</v>
      </c>
      <c r="E227" s="1">
        <f t="shared" si="14"/>
        <v>128</v>
      </c>
    </row>
    <row r="228" spans="1:5">
      <c r="A228" s="1">
        <f t="shared" si="13"/>
        <v>11.43014800254095</v>
      </c>
      <c r="B228" s="41">
        <v>139</v>
      </c>
      <c r="C228" s="20">
        <f t="shared" si="15"/>
        <v>0.99999636103676026</v>
      </c>
      <c r="D228" s="20">
        <f t="shared" si="16"/>
        <v>7.2353488583192903E-7</v>
      </c>
      <c r="E228" s="1">
        <f t="shared" si="14"/>
        <v>129</v>
      </c>
    </row>
    <row r="229" spans="1:5">
      <c r="A229" s="1">
        <f t="shared" si="13"/>
        <v>11.461280356782378</v>
      </c>
      <c r="B229" s="23">
        <v>140</v>
      </c>
      <c r="C229" s="20">
        <f t="shared" si="15"/>
        <v>0.99999701975589761</v>
      </c>
      <c r="D229" s="20">
        <f t="shared" si="16"/>
        <v>5.9771011266274108E-7</v>
      </c>
      <c r="E229" s="1">
        <f t="shared" si="14"/>
        <v>130</v>
      </c>
    </row>
    <row r="230" spans="1:5">
      <c r="A230" s="1">
        <f t="shared" si="13"/>
        <v>11.492191126553799</v>
      </c>
      <c r="B230" s="41">
        <v>141</v>
      </c>
      <c r="C230" s="20">
        <f t="shared" si="15"/>
        <v>0.99999756344878876</v>
      </c>
      <c r="D230" s="20">
        <f t="shared" si="16"/>
        <v>4.9288008751826479E-7</v>
      </c>
      <c r="E230" s="1">
        <f t="shared" si="14"/>
        <v>131</v>
      </c>
    </row>
    <row r="231" spans="1:5">
      <c r="A231" s="1">
        <f t="shared" si="13"/>
        <v>11.522883443830562</v>
      </c>
      <c r="B231" s="23">
        <v>142</v>
      </c>
      <c r="C231" s="20">
        <f t="shared" si="15"/>
        <v>0.99999801139584421</v>
      </c>
      <c r="D231" s="20">
        <f t="shared" si="16"/>
        <v>4.0570604932196062E-7</v>
      </c>
      <c r="E231" s="1">
        <f t="shared" si="14"/>
        <v>132</v>
      </c>
    </row>
    <row r="232" spans="1:5">
      <c r="A232" s="1">
        <f t="shared" si="13"/>
        <v>11.553360374650616</v>
      </c>
      <c r="B232" s="41">
        <v>143</v>
      </c>
      <c r="C232" s="20">
        <f t="shared" si="15"/>
        <v>0.99999837979563566</v>
      </c>
      <c r="D232" s="20">
        <f t="shared" si="16"/>
        <v>3.3335059532521437E-7</v>
      </c>
      <c r="E232" s="1">
        <f t="shared" si="14"/>
        <v>133</v>
      </c>
    </row>
    <row r="233" spans="1:5">
      <c r="A233" s="1">
        <f t="shared" si="13"/>
        <v>11.583624920952495</v>
      </c>
      <c r="B233" s="23">
        <v>144</v>
      </c>
      <c r="C233" s="20">
        <f t="shared" si="15"/>
        <v>0.99999868223040833</v>
      </c>
      <c r="D233" s="20">
        <f t="shared" si="16"/>
        <v>2.7340756564242845E-7</v>
      </c>
      <c r="E233" s="1">
        <f t="shared" si="14"/>
        <v>134</v>
      </c>
    </row>
    <row r="234" spans="1:5">
      <c r="A234" s="1">
        <f t="shared" si="13"/>
        <v>11.613680022349744</v>
      </c>
      <c r="B234" s="41">
        <v>145</v>
      </c>
      <c r="C234" s="20">
        <f t="shared" si="15"/>
        <v>0.99999893006603024</v>
      </c>
      <c r="D234" s="20">
        <f t="shared" si="16"/>
        <v>2.238408582433489E-7</v>
      </c>
      <c r="E234" s="1">
        <f t="shared" si="14"/>
        <v>135</v>
      </c>
    </row>
    <row r="235" spans="1:5">
      <c r="A235" s="1">
        <f t="shared" si="13"/>
        <v>11.643528557844366</v>
      </c>
      <c r="B235" s="23">
        <v>146</v>
      </c>
      <c r="C235" s="20">
        <f t="shared" si="15"/>
        <v>0.99999913279480313</v>
      </c>
      <c r="D235" s="20">
        <f t="shared" si="16"/>
        <v>1.8293118085539632E-7</v>
      </c>
      <c r="E235" s="1">
        <f t="shared" si="14"/>
        <v>136</v>
      </c>
    </row>
    <row r="236" spans="1:5">
      <c r="A236" s="1">
        <f t="shared" si="13"/>
        <v>11.673173347481757</v>
      </c>
      <c r="B236" s="41">
        <v>147</v>
      </c>
      <c r="C236" s="20">
        <f t="shared" si="15"/>
        <v>0.99999929832861378</v>
      </c>
      <c r="D236" s="20">
        <f t="shared" si="16"/>
        <v>1.4922983357247568E-7</v>
      </c>
      <c r="E236" s="1">
        <f t="shared" si="14"/>
        <v>137</v>
      </c>
    </row>
    <row r="237" spans="1:5">
      <c r="A237" s="1">
        <f t="shared" si="13"/>
        <v>11.702617153949571</v>
      </c>
      <c r="B237" s="23">
        <v>148</v>
      </c>
      <c r="C237" s="20">
        <f t="shared" si="15"/>
        <v>0.99999943324903617</v>
      </c>
      <c r="D237" s="20">
        <f t="shared" si="16"/>
        <v>1.2151869941092465E-7</v>
      </c>
      <c r="E237" s="1">
        <f t="shared" si="14"/>
        <v>138</v>
      </c>
    </row>
    <row r="238" spans="1:5">
      <c r="A238" s="1">
        <f t="shared" si="13"/>
        <v>11.731862684122738</v>
      </c>
      <c r="B238" s="41">
        <v>149</v>
      </c>
      <c r="C238" s="20">
        <f t="shared" si="15"/>
        <v>0.9999995430202151</v>
      </c>
      <c r="D238" s="20">
        <f t="shared" si="16"/>
        <v>9.8775699080392126E-8</v>
      </c>
      <c r="E238" s="1">
        <f t="shared" si="14"/>
        <v>139</v>
      </c>
    </row>
    <row r="239" spans="1:5">
      <c r="A239" s="1">
        <f t="shared" si="13"/>
        <v>11.76091259055681</v>
      </c>
      <c r="B239" s="23">
        <v>150</v>
      </c>
      <c r="C239" s="20">
        <f t="shared" si="15"/>
        <v>0.99999963216965604</v>
      </c>
      <c r="D239" s="20">
        <f t="shared" si="16"/>
        <v>8.014504049607061E-8</v>
      </c>
      <c r="E239" s="1">
        <f t="shared" si="14"/>
        <v>140</v>
      </c>
    </row>
    <row r="240" spans="1:5">
      <c r="A240" s="1">
        <f t="shared" si="13"/>
        <v>11.789769472931692</v>
      </c>
      <c r="B240" s="41">
        <v>151</v>
      </c>
      <c r="C240" s="20">
        <f t="shared" si="15"/>
        <v>0.99999970444140696</v>
      </c>
      <c r="D240" s="20">
        <f t="shared" si="16"/>
        <v>6.491166283834948E-8</v>
      </c>
      <c r="E240" s="1">
        <f t="shared" si="14"/>
        <v>141</v>
      </c>
    </row>
    <row r="241" spans="1:5">
      <c r="A241" s="1">
        <f t="shared" si="13"/>
        <v>11.818435879447723</v>
      </c>
      <c r="B241" s="23">
        <v>152</v>
      </c>
      <c r="C241" s="20">
        <f t="shared" si="15"/>
        <v>0.99999976292555759</v>
      </c>
      <c r="D241" s="20">
        <f t="shared" si="16"/>
        <v>5.247933917601595E-8</v>
      </c>
      <c r="E241" s="1">
        <f t="shared" si="14"/>
        <v>142</v>
      </c>
    </row>
    <row r="242" spans="1:5">
      <c r="A242" s="1">
        <f t="shared" si="13"/>
        <v>11.846914308175982</v>
      </c>
      <c r="B242" s="41">
        <v>153</v>
      </c>
      <c r="C242" s="20">
        <f t="shared" si="15"/>
        <v>0.99999981016746842</v>
      </c>
      <c r="D242" s="20">
        <f t="shared" si="16"/>
        <v>4.2351960817545012E-8</v>
      </c>
      <c r="E242" s="1">
        <f t="shared" si="14"/>
        <v>143</v>
      </c>
    </row>
    <row r="243" spans="1:5">
      <c r="A243" s="1">
        <f t="shared" si="13"/>
        <v>11.875207208364632</v>
      </c>
      <c r="B243" s="23">
        <v>154</v>
      </c>
      <c r="C243" s="20">
        <f t="shared" si="15"/>
        <v>0.99999984825969701</v>
      </c>
      <c r="D243" s="20">
        <f t="shared" si="16"/>
        <v>3.4117580730462844E-8</v>
      </c>
      <c r="E243" s="1">
        <f t="shared" si="14"/>
        <v>144</v>
      </c>
    </row>
    <row r="244" spans="1:5">
      <c r="A244" s="1">
        <f t="shared" si="13"/>
        <v>11.903316981702915</v>
      </c>
      <c r="B244" s="41">
        <v>155</v>
      </c>
      <c r="C244" s="20">
        <f t="shared" si="15"/>
        <v>0.99999987891918984</v>
      </c>
      <c r="D244" s="20">
        <f t="shared" si="16"/>
        <v>2.7434842723373839E-8</v>
      </c>
      <c r="E244" s="1">
        <f t="shared" si="14"/>
        <v>145</v>
      </c>
    </row>
    <row r="245" spans="1:5">
      <c r="A245" s="1">
        <f t="shared" si="13"/>
        <v>11.931245983544617</v>
      </c>
      <c r="B245" s="23">
        <v>156</v>
      </c>
      <c r="C245" s="20">
        <f t="shared" si="15"/>
        <v>0.99999990355195734</v>
      </c>
      <c r="D245" s="20">
        <f t="shared" si="16"/>
        <v>2.2021467820327288E-8</v>
      </c>
      <c r="E245" s="1">
        <f t="shared" si="14"/>
        <v>146</v>
      </c>
    </row>
    <row r="246" spans="1:5">
      <c r="A246" s="1">
        <f t="shared" si="13"/>
        <v>11.958996524092335</v>
      </c>
      <c r="B246" s="41">
        <v>157</v>
      </c>
      <c r="C246" s="20">
        <f t="shared" si="15"/>
        <v>0.99999992330714271</v>
      </c>
      <c r="D246" s="20">
        <f t="shared" si="16"/>
        <v>1.7644509610003938E-8</v>
      </c>
      <c r="E246" s="1">
        <f t="shared" si="14"/>
        <v>147</v>
      </c>
    </row>
    <row r="247" spans="1:5">
      <c r="A247" s="1">
        <f t="shared" si="13"/>
        <v>11.986570869544227</v>
      </c>
      <c r="B247" s="23">
        <v>158</v>
      </c>
      <c r="C247" s="20">
        <f t="shared" si="15"/>
        <v>0.99999993912212337</v>
      </c>
      <c r="D247" s="20">
        <f t="shared" si="16"/>
        <v>1.4112126585014075E-8</v>
      </c>
      <c r="E247" s="1">
        <f t="shared" si="14"/>
        <v>148</v>
      </c>
    </row>
    <row r="248" spans="1:5">
      <c r="A248" s="1">
        <f t="shared" si="13"/>
        <v>12.013971243204512</v>
      </c>
      <c r="B248" s="41">
        <v>159</v>
      </c>
      <c r="C248" s="20">
        <f t="shared" si="15"/>
        <v>0.99999995176005152</v>
      </c>
      <c r="D248" s="20">
        <f t="shared" si="16"/>
        <v>1.1266651877089935E-8</v>
      </c>
      <c r="E248" s="1">
        <f t="shared" si="14"/>
        <v>149</v>
      </c>
    </row>
    <row r="249" spans="1:5">
      <c r="A249" s="1">
        <f t="shared" si="13"/>
        <v>12.041199826559247</v>
      </c>
      <c r="B249" s="23">
        <v>160</v>
      </c>
      <c r="C249" s="20">
        <f t="shared" si="15"/>
        <v>0.99999996184103157</v>
      </c>
      <c r="D249" s="20">
        <f t="shared" si="16"/>
        <v>8.9787696273912355E-9</v>
      </c>
      <c r="E249" s="1">
        <f t="shared" si="14"/>
        <v>150</v>
      </c>
    </row>
    <row r="250" spans="1:5">
      <c r="A250" s="1">
        <f t="shared" si="13"/>
        <v>12.068258760318496</v>
      </c>
      <c r="B250" s="41">
        <v>161</v>
      </c>
      <c r="C250" s="20">
        <f t="shared" si="15"/>
        <v>0.99999996986795803</v>
      </c>
      <c r="D250" s="20">
        <f t="shared" si="16"/>
        <v>7.1426327937525516E-9</v>
      </c>
      <c r="E250" s="1">
        <f t="shared" si="14"/>
        <v>151</v>
      </c>
    </row>
    <row r="251" spans="1:5">
      <c r="A251" s="1">
        <f t="shared" si="13"/>
        <v>12.095150145426302</v>
      </c>
      <c r="B251" s="23">
        <v>162</v>
      </c>
      <c r="C251" s="20">
        <f t="shared" si="15"/>
        <v>0.99999997624788162</v>
      </c>
      <c r="D251" s="20">
        <f t="shared" si="16"/>
        <v>5.6717797704947649E-9</v>
      </c>
      <c r="E251" s="1">
        <f t="shared" si="14"/>
        <v>152</v>
      </c>
    </row>
    <row r="252" spans="1:5">
      <c r="A252" s="1">
        <f t="shared" si="13"/>
        <v>12.121876044039578</v>
      </c>
      <c r="B252" s="41">
        <v>163</v>
      </c>
      <c r="C252" s="20">
        <f t="shared" si="15"/>
        <v>0.99999998130963896</v>
      </c>
      <c r="D252" s="20">
        <f t="shared" si="16"/>
        <v>4.4957270549947664E-9</v>
      </c>
      <c r="E252" s="1">
        <f t="shared" si="14"/>
        <v>153</v>
      </c>
    </row>
    <row r="253" spans="1:5">
      <c r="A253" s="1">
        <f t="shared" si="13"/>
        <v>12.14843848047698</v>
      </c>
      <c r="B253" s="23">
        <v>164</v>
      </c>
      <c r="C253" s="20">
        <f t="shared" si="15"/>
        <v>0.9999999853183692</v>
      </c>
      <c r="D253" s="20">
        <f t="shared" si="16"/>
        <v>3.5571326006403624E-9</v>
      </c>
      <c r="E253" s="1">
        <f t="shared" si="14"/>
        <v>154</v>
      </c>
    </row>
    <row r="254" spans="1:5">
      <c r="A254" s="1">
        <f t="shared" si="13"/>
        <v>12.17483944213906</v>
      </c>
      <c r="B254" s="41">
        <v>165</v>
      </c>
      <c r="C254" s="20">
        <f t="shared" si="15"/>
        <v>0.99999998848744032</v>
      </c>
      <c r="D254" s="20">
        <f t="shared" si="16"/>
        <v>2.8094396963326758E-9</v>
      </c>
      <c r="E254" s="1">
        <f t="shared" si="14"/>
        <v>155</v>
      </c>
    </row>
    <row r="255" spans="1:5">
      <c r="A255" s="1">
        <f t="shared" si="13"/>
        <v>12.20108088040055</v>
      </c>
      <c r="B255" s="23">
        <v>166</v>
      </c>
      <c r="C255" s="20">
        <f t="shared" si="15"/>
        <v>0.999999990988228</v>
      </c>
      <c r="D255" s="20">
        <f t="shared" si="16"/>
        <v>2.214924441201103E-9</v>
      </c>
      <c r="E255" s="1">
        <f t="shared" si="14"/>
        <v>156</v>
      </c>
    </row>
    <row r="256" spans="1:5">
      <c r="A256" s="1">
        <f t="shared" si="13"/>
        <v>12.227164711475833</v>
      </c>
      <c r="B256" s="41">
        <v>167</v>
      </c>
      <c r="C256" s="20">
        <f t="shared" si="15"/>
        <v>0.99999999295811481</v>
      </c>
      <c r="D256" s="20">
        <f t="shared" si="16"/>
        <v>1.7430813561958034E-9</v>
      </c>
      <c r="E256" s="1">
        <f t="shared" si="14"/>
        <v>157</v>
      </c>
    </row>
    <row r="257" spans="1:5">
      <c r="A257" s="1">
        <f t="shared" si="13"/>
        <v>12.253092817258626</v>
      </c>
      <c r="B257" s="23">
        <v>168</v>
      </c>
      <c r="C257" s="20">
        <f t="shared" si="15"/>
        <v>0.99999999450702215</v>
      </c>
      <c r="D257" s="20">
        <f t="shared" si="16"/>
        <v>1.3692915914749788E-9</v>
      </c>
      <c r="E257" s="1">
        <f t="shared" si="14"/>
        <v>158</v>
      </c>
    </row>
    <row r="258" spans="1:5">
      <c r="A258" s="1">
        <f t="shared" si="13"/>
        <v>12.278867046136735</v>
      </c>
      <c r="B258" s="41">
        <v>169</v>
      </c>
      <c r="C258" s="20">
        <f t="shared" si="15"/>
        <v>0.99999999572273002</v>
      </c>
      <c r="D258" s="20">
        <f t="shared" si="16"/>
        <v>1.0737267329733978E-9</v>
      </c>
      <c r="E258" s="1">
        <f t="shared" si="14"/>
        <v>159</v>
      </c>
    </row>
    <row r="259" spans="1:5">
      <c r="A259" s="1">
        <f t="shared" si="13"/>
        <v>12.304489213782738</v>
      </c>
      <c r="B259" s="23">
        <v>170</v>
      </c>
      <c r="C259" s="20">
        <f t="shared" si="15"/>
        <v>0.99999999667520301</v>
      </c>
      <c r="D259" s="20">
        <f t="shared" si="16"/>
        <v>8.4044854968539031E-10</v>
      </c>
      <c r="E259" s="1">
        <f t="shared" si="14"/>
        <v>160</v>
      </c>
    </row>
    <row r="260" spans="1:5">
      <c r="A260" s="1">
        <f t="shared" si="13"/>
        <v>12.329961103921537</v>
      </c>
      <c r="B260" s="41">
        <v>171</v>
      </c>
      <c r="C260" s="20">
        <f t="shared" si="15"/>
        <v>0.99999999742009926</v>
      </c>
      <c r="D260" s="20">
        <f t="shared" si="16"/>
        <v>6.5667130554426467E-10</v>
      </c>
      <c r="E260" s="1">
        <f t="shared" si="14"/>
        <v>161</v>
      </c>
    </row>
    <row r="261" spans="1:5">
      <c r="A261" s="1">
        <f t="shared" si="13"/>
        <v>12.355284469075485</v>
      </c>
      <c r="B261" s="23">
        <v>172</v>
      </c>
      <c r="C261" s="20">
        <f t="shared" si="15"/>
        <v>0.9999999980016111</v>
      </c>
      <c r="D261" s="20">
        <f t="shared" si="16"/>
        <v>5.121586216495561E-10</v>
      </c>
      <c r="E261" s="1">
        <f t="shared" si="14"/>
        <v>162</v>
      </c>
    </row>
    <row r="262" spans="1:5">
      <c r="A262" s="1">
        <f t="shared" si="13"/>
        <v>12.380461031287954</v>
      </c>
      <c r="B262" s="41">
        <v>173</v>
      </c>
      <c r="C262" s="20">
        <f t="shared" si="15"/>
        <v>0.99999999845475995</v>
      </c>
      <c r="D262" s="20">
        <f t="shared" si="16"/>
        <v>3.9873143697845479E-10</v>
      </c>
      <c r="E262" s="1">
        <f t="shared" si="14"/>
        <v>163</v>
      </c>
    </row>
    <row r="263" spans="1:5">
      <c r="A263" s="1">
        <f t="shared" si="13"/>
        <v>12.405492482825995</v>
      </c>
      <c r="B263" s="23">
        <v>174</v>
      </c>
      <c r="C263" s="20">
        <f t="shared" si="15"/>
        <v>0.99999999880724699</v>
      </c>
      <c r="D263" s="20">
        <f t="shared" si="16"/>
        <v>3.0986748624504724E-10</v>
      </c>
      <c r="E263" s="1">
        <f t="shared" si="14"/>
        <v>164</v>
      </c>
    </row>
    <row r="264" spans="1:5">
      <c r="A264" s="1">
        <f t="shared" si="13"/>
        <v>12.430380486862944</v>
      </c>
      <c r="B264" s="41">
        <v>175</v>
      </c>
      <c r="C264" s="20">
        <f t="shared" si="15"/>
        <v>0.99999999908094062</v>
      </c>
      <c r="D264" s="20">
        <f t="shared" si="16"/>
        <v>2.4037598751154301E-10</v>
      </c>
      <c r="E264" s="1">
        <f t="shared" si="14"/>
        <v>165</v>
      </c>
    </row>
    <row r="265" spans="1:5">
      <c r="A265" s="1">
        <f t="shared" si="13"/>
        <v>12.455126678141497</v>
      </c>
      <c r="B265" s="23">
        <v>176</v>
      </c>
      <c r="C265" s="20">
        <f t="shared" si="15"/>
        <v>0.99999999929307271</v>
      </c>
      <c r="D265" s="20">
        <f t="shared" si="16"/>
        <v>1.8613399344654495E-10</v>
      </c>
      <c r="E265" s="1">
        <f t="shared" si="14"/>
        <v>166</v>
      </c>
    </row>
    <row r="266" spans="1:5">
      <c r="A266" s="1">
        <f t="shared" si="13"/>
        <v>12.479732663618066</v>
      </c>
      <c r="B266" s="41">
        <v>177</v>
      </c>
      <c r="C266" s="20">
        <f t="shared" si="15"/>
        <v>0.99999999945719487</v>
      </c>
      <c r="D266" s="20">
        <f t="shared" si="16"/>
        <v>1.4387318239056256E-10</v>
      </c>
      <c r="E266" s="1">
        <f t="shared" si="14"/>
        <v>167</v>
      </c>
    </row>
    <row r="267" spans="1:5">
      <c r="A267" s="1">
        <f t="shared" si="13"/>
        <v>12.504200023088934</v>
      </c>
      <c r="B267" s="23">
        <v>178</v>
      </c>
      <c r="C267" s="20">
        <f t="shared" si="15"/>
        <v>0.99999999958394481</v>
      </c>
      <c r="D267" s="20">
        <f t="shared" si="16"/>
        <v>1.1100781292593169E-10</v>
      </c>
      <c r="E267" s="1">
        <f t="shared" si="14"/>
        <v>168</v>
      </c>
    </row>
  </sheetData>
  <mergeCells count="2">
    <mergeCell ref="D23:I23"/>
    <mergeCell ref="E75:J7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ProbWorks_Run1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Martimus</dc:creator>
  <cp:lastModifiedBy>Zachary Tschirhart</cp:lastModifiedBy>
  <dcterms:created xsi:type="dcterms:W3CDTF">2013-09-27T15:49:52Z</dcterms:created>
  <dcterms:modified xsi:type="dcterms:W3CDTF">2013-12-06T20:41:53Z</dcterms:modified>
</cp:coreProperties>
</file>