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ubair/Downloads/"/>
    </mc:Choice>
  </mc:AlternateContent>
  <xr:revisionPtr revIDLastSave="0" documentId="13_ncr:1_{CAB34E5B-ADA0-6448-A42D-1799A9F49046}" xr6:coauthVersionLast="46" xr6:coauthVersionMax="46" xr10:uidLastSave="{00000000-0000-0000-0000-000000000000}"/>
  <bookViews>
    <workbookView xWindow="400" yWindow="500" windowWidth="31680" windowHeight="17820" firstSheet="1" activeTab="9" xr2:uid="{00000000-000D-0000-FFFF-FFFF00000000}"/>
  </bookViews>
  <sheets>
    <sheet name="Category Statistics" sheetId="3" r:id="rId1"/>
    <sheet name="Subcategory Stats" sheetId="4" r:id="rId2"/>
    <sheet name="Sheet5" sheetId="5" r:id="rId3"/>
    <sheet name="Outcomes based on Launch Date" sheetId="6" r:id="rId4"/>
    <sheet name="Chart 4" sheetId="13" r:id="rId5"/>
    <sheet name="Theater Outcomes by Launch Date" sheetId="14" r:id="rId6"/>
    <sheet name="Outcomes based on Goals" sheetId="15" r:id="rId7"/>
    <sheet name="Kickstarter" sheetId="1" r:id="rId8"/>
    <sheet name="Descriptive Statistics" sheetId="10" r:id="rId9"/>
    <sheet name="Edinburgh Research" sheetId="7" r:id="rId10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1" r:id="rId11"/>
    <pivotCache cacheId="42" r:id="rId12"/>
    <pivotCache cacheId="4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188" i="1" l="1"/>
  <c r="U3187" i="1"/>
  <c r="U3183" i="1"/>
  <c r="U3182" i="1"/>
  <c r="U3180" i="1"/>
  <c r="U3173" i="1"/>
  <c r="U3163" i="1"/>
  <c r="U3157" i="1"/>
  <c r="U3154" i="1"/>
  <c r="U3145" i="1"/>
  <c r="U3144" i="1"/>
  <c r="U3140" i="1"/>
  <c r="U3138" i="1"/>
  <c r="U3136" i="1"/>
  <c r="U3135" i="1"/>
  <c r="U2978" i="1"/>
  <c r="U2939" i="1"/>
  <c r="U3749" i="1"/>
  <c r="U3741" i="1"/>
  <c r="U3740" i="1"/>
  <c r="U3738" i="1"/>
  <c r="U3737" i="1"/>
  <c r="U3727" i="1"/>
  <c r="U3726" i="1"/>
  <c r="U3725" i="1"/>
  <c r="U3721" i="1"/>
  <c r="U3720" i="1"/>
  <c r="U3719" i="1"/>
  <c r="U3717" i="1"/>
  <c r="U3711" i="1"/>
  <c r="U3706" i="1"/>
  <c r="U3704" i="1"/>
  <c r="U3703" i="1"/>
  <c r="U3699" i="1"/>
  <c r="U3698" i="1"/>
  <c r="U3695" i="1"/>
  <c r="U3690" i="1"/>
  <c r="U3680" i="1"/>
  <c r="U3677" i="1"/>
  <c r="U3675" i="1"/>
  <c r="U3674" i="1"/>
  <c r="U3672" i="1"/>
  <c r="U3671" i="1"/>
  <c r="U3669" i="1"/>
  <c r="U3665" i="1"/>
  <c r="U3662" i="1"/>
  <c r="U3656" i="1"/>
  <c r="U3655" i="1"/>
  <c r="U3652" i="1"/>
  <c r="U3628" i="1"/>
  <c r="U3627" i="1"/>
  <c r="U3620" i="1"/>
  <c r="U3619" i="1"/>
  <c r="U3618" i="1"/>
  <c r="U3617" i="1"/>
  <c r="U3613" i="1"/>
  <c r="U3612" i="1"/>
  <c r="U3611" i="1"/>
  <c r="U3610" i="1"/>
  <c r="U3609" i="1"/>
  <c r="U3608" i="1"/>
  <c r="U3607" i="1"/>
  <c r="U3603" i="1"/>
  <c r="U3592" i="1"/>
  <c r="U3590" i="1"/>
  <c r="U3589" i="1"/>
  <c r="U3586" i="1"/>
  <c r="U3583" i="1"/>
  <c r="U3581" i="1"/>
  <c r="U3580" i="1"/>
  <c r="U3575" i="1"/>
  <c r="U3574" i="1"/>
  <c r="U3573" i="1"/>
  <c r="U3569" i="1"/>
  <c r="U3568" i="1"/>
  <c r="U3566" i="1"/>
  <c r="U3565" i="1"/>
  <c r="U3564" i="1"/>
  <c r="U3560" i="1"/>
  <c r="U3558" i="1"/>
  <c r="U3554" i="1"/>
  <c r="U3552" i="1"/>
  <c r="U3551" i="1"/>
  <c r="U3543" i="1"/>
  <c r="U3542" i="1"/>
  <c r="U3540" i="1"/>
  <c r="U3538" i="1"/>
  <c r="U3537" i="1"/>
  <c r="U3532" i="1"/>
  <c r="U3530" i="1"/>
  <c r="U3525" i="1"/>
  <c r="U3524" i="1"/>
  <c r="U3522" i="1"/>
  <c r="U3521" i="1"/>
  <c r="U3519" i="1"/>
  <c r="U3514" i="1"/>
  <c r="U3513" i="1"/>
  <c r="U3510" i="1"/>
  <c r="U3505" i="1"/>
  <c r="U3503" i="1"/>
  <c r="U3491" i="1"/>
  <c r="U3489" i="1"/>
  <c r="U3484" i="1"/>
  <c r="U3481" i="1"/>
  <c r="U3477" i="1"/>
  <c r="U3476" i="1"/>
  <c r="U3473" i="1"/>
  <c r="U3467" i="1"/>
  <c r="U3462" i="1"/>
  <c r="U3461" i="1"/>
  <c r="U3456" i="1"/>
  <c r="U3455" i="1"/>
  <c r="U3452" i="1"/>
  <c r="U3448" i="1"/>
  <c r="U3447" i="1"/>
  <c r="U3440" i="1"/>
  <c r="U3432" i="1"/>
  <c r="U3431" i="1"/>
  <c r="U3430" i="1"/>
  <c r="U3429" i="1"/>
  <c r="U3424" i="1"/>
  <c r="U3422" i="1"/>
  <c r="U3418" i="1"/>
  <c r="U3414" i="1"/>
  <c r="U3411" i="1"/>
  <c r="U3409" i="1"/>
  <c r="U3407" i="1"/>
  <c r="U3405" i="1"/>
  <c r="U3403" i="1"/>
  <c r="U3401" i="1"/>
  <c r="U3399" i="1"/>
  <c r="U3397" i="1"/>
  <c r="U3396" i="1"/>
  <c r="U3394" i="1"/>
  <c r="U3390" i="1"/>
  <c r="U3384" i="1"/>
  <c r="U3381" i="1"/>
  <c r="U3380" i="1"/>
  <c r="U3379" i="1"/>
  <c r="U3377" i="1"/>
  <c r="U3375" i="1"/>
  <c r="U3369" i="1"/>
  <c r="U3366" i="1"/>
  <c r="U3359" i="1"/>
  <c r="U3358" i="1"/>
  <c r="U3357" i="1"/>
  <c r="U3355" i="1"/>
  <c r="U3354" i="1"/>
  <c r="U3353" i="1"/>
  <c r="U3349" i="1"/>
  <c r="U3345" i="1"/>
  <c r="U3343" i="1"/>
  <c r="U3339" i="1"/>
  <c r="U3338" i="1"/>
  <c r="U3337" i="1"/>
  <c r="U3332" i="1"/>
  <c r="U3331" i="1"/>
  <c r="U3329" i="1"/>
  <c r="U3327" i="1"/>
  <c r="U3325" i="1"/>
  <c r="U3321" i="1"/>
  <c r="U3317" i="1"/>
  <c r="U3316" i="1"/>
  <c r="U3311" i="1"/>
  <c r="U3299" i="1"/>
  <c r="U3298" i="1"/>
  <c r="U3297" i="1"/>
  <c r="U3296" i="1"/>
  <c r="U3294" i="1"/>
  <c r="U3292" i="1"/>
  <c r="U3291" i="1"/>
  <c r="U3290" i="1"/>
  <c r="U3285" i="1"/>
  <c r="U3280" i="1"/>
  <c r="U3279" i="1"/>
  <c r="U3273" i="1"/>
  <c r="U3272" i="1"/>
  <c r="U3271" i="1"/>
  <c r="U3259" i="1"/>
  <c r="U3257" i="1"/>
  <c r="U3256" i="1"/>
  <c r="U3254" i="1"/>
  <c r="U3249" i="1"/>
  <c r="U3246" i="1"/>
  <c r="U3242" i="1"/>
  <c r="U3241" i="1"/>
  <c r="U3240" i="1"/>
  <c r="U3236" i="1"/>
  <c r="U3229" i="1"/>
  <c r="U3228" i="1"/>
  <c r="U3223" i="1"/>
  <c r="U3220" i="1"/>
  <c r="U3218" i="1"/>
  <c r="U3216" i="1"/>
  <c r="U3215" i="1"/>
  <c r="U3860" i="1"/>
  <c r="U3853" i="1"/>
  <c r="U3844" i="1"/>
  <c r="U3842" i="1"/>
  <c r="U3839" i="1"/>
  <c r="U3837" i="1"/>
  <c r="U3836" i="1"/>
  <c r="U3829" i="1"/>
  <c r="U3828" i="1"/>
  <c r="U3826" i="1"/>
  <c r="U3822" i="1"/>
  <c r="U3817" i="1"/>
  <c r="U3813" i="1"/>
  <c r="U3811" i="1"/>
  <c r="U3810" i="1"/>
  <c r="U4112" i="1"/>
  <c r="U4111" i="1"/>
  <c r="U4099" i="1"/>
  <c r="U4098" i="1"/>
  <c r="U4095" i="1"/>
  <c r="U4090" i="1"/>
  <c r="U4080" i="1"/>
  <c r="U4077" i="1"/>
  <c r="U4076" i="1"/>
  <c r="U4074" i="1"/>
  <c r="U4071" i="1"/>
  <c r="U4065" i="1"/>
  <c r="U4059" i="1"/>
  <c r="U4057" i="1"/>
  <c r="U4055" i="1"/>
  <c r="U4050" i="1"/>
  <c r="U4043" i="1"/>
  <c r="U4035" i="1"/>
  <c r="U4020" i="1"/>
  <c r="U4018" i="1"/>
  <c r="U4014" i="1"/>
  <c r="U4013" i="1"/>
  <c r="U4011" i="1"/>
  <c r="U4010" i="1"/>
  <c r="U4003" i="1"/>
  <c r="U3999" i="1"/>
  <c r="U3997" i="1"/>
  <c r="U3992" i="1"/>
  <c r="U3989" i="1"/>
  <c r="U3988" i="1"/>
  <c r="U3986" i="1"/>
  <c r="U3984" i="1"/>
  <c r="U3981" i="1"/>
  <c r="U3976" i="1"/>
  <c r="U3964" i="1"/>
  <c r="U3963" i="1"/>
  <c r="U3937" i="1"/>
  <c r="U3929" i="1"/>
  <c r="U3925" i="1"/>
  <c r="U3923" i="1"/>
  <c r="U3922" i="1"/>
  <c r="U3921" i="1"/>
  <c r="U3920" i="1"/>
  <c r="U3919" i="1"/>
  <c r="U3917" i="1"/>
  <c r="U3916" i="1"/>
  <c r="U3908" i="1"/>
  <c r="U3907" i="1"/>
  <c r="U3904" i="1"/>
  <c r="U3900" i="1"/>
  <c r="U3890" i="1"/>
  <c r="U2918" i="1"/>
  <c r="U2917" i="1"/>
  <c r="U2916" i="1"/>
  <c r="U2912" i="1"/>
  <c r="U2906" i="1"/>
  <c r="U2880" i="1"/>
  <c r="U2866" i="1"/>
  <c r="U2856" i="1"/>
  <c r="U2851" i="1"/>
  <c r="U2844" i="1"/>
  <c r="U2843" i="1"/>
  <c r="U2842" i="1"/>
  <c r="U2837" i="1"/>
  <c r="U2836" i="1"/>
  <c r="U2834" i="1"/>
  <c r="U2831" i="1"/>
  <c r="U2830" i="1"/>
  <c r="U2827" i="1"/>
  <c r="U2825" i="1"/>
  <c r="U2823" i="1"/>
  <c r="U2822" i="1"/>
  <c r="U2821" i="1"/>
  <c r="U2819" i="1"/>
  <c r="U2818" i="1"/>
  <c r="U2816" i="1"/>
  <c r="U2813" i="1"/>
  <c r="U2808" i="1"/>
  <c r="U2807" i="1"/>
  <c r="U2806" i="1"/>
  <c r="U2804" i="1"/>
  <c r="U2802" i="1"/>
  <c r="U2801" i="1"/>
  <c r="U2800" i="1"/>
  <c r="U2799" i="1"/>
  <c r="U2798" i="1"/>
  <c r="U2796" i="1"/>
  <c r="U2788" i="1"/>
  <c r="U2785" i="1"/>
  <c r="U1305" i="1"/>
  <c r="U1300" i="1"/>
  <c r="U1298" i="1"/>
  <c r="U1297" i="1"/>
  <c r="U1296" i="1"/>
  <c r="U1294" i="1"/>
  <c r="U1289" i="1"/>
  <c r="U1288" i="1"/>
  <c r="U1287" i="1"/>
  <c r="U541" i="1"/>
  <c r="U538" i="1"/>
  <c r="U537" i="1"/>
  <c r="U535" i="1"/>
  <c r="U528" i="1"/>
  <c r="U526" i="1"/>
  <c r="U522" i="1"/>
  <c r="B7" i="15"/>
  <c r="B3" i="15"/>
  <c r="B2" i="15"/>
  <c r="D13" i="15"/>
  <c r="C13" i="15"/>
  <c r="D12" i="15"/>
  <c r="D11" i="15"/>
  <c r="B12" i="15"/>
  <c r="D10" i="15"/>
  <c r="D9" i="15"/>
  <c r="D8" i="15"/>
  <c r="C8" i="15"/>
  <c r="D7" i="15"/>
  <c r="D6" i="15"/>
  <c r="D5" i="15"/>
  <c r="D4" i="15"/>
  <c r="D3" i="15"/>
  <c r="D2" i="15"/>
  <c r="C12" i="15"/>
  <c r="C11" i="15"/>
  <c r="C10" i="15"/>
  <c r="C9" i="15"/>
  <c r="C7" i="15"/>
  <c r="C6" i="15"/>
  <c r="C5" i="15"/>
  <c r="C4" i="15"/>
  <c r="C3" i="15"/>
  <c r="C2" i="15"/>
  <c r="B13" i="15"/>
  <c r="B11" i="15"/>
  <c r="B10" i="15"/>
  <c r="B9" i="15"/>
  <c r="B8" i="15"/>
  <c r="B6" i="15"/>
  <c r="B5" i="15"/>
  <c r="B4" i="15"/>
  <c r="V1" i="1"/>
  <c r="U3878" i="1"/>
  <c r="U3764" i="1"/>
  <c r="U3195" i="1"/>
  <c r="C4" i="10"/>
  <c r="C3" i="10"/>
  <c r="C2" i="10"/>
  <c r="B6" i="10"/>
  <c r="B7" i="10" s="1"/>
  <c r="B5" i="10"/>
  <c r="B4" i="10"/>
  <c r="B9" i="10"/>
  <c r="C10" i="10"/>
  <c r="C9" i="10"/>
  <c r="B10" i="10"/>
  <c r="B3" i="10"/>
  <c r="B2" i="10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5" l="1"/>
  <c r="F2" i="15" s="1"/>
  <c r="E13" i="15"/>
  <c r="G13" i="15" s="1"/>
  <c r="E12" i="15"/>
  <c r="F12" i="15" s="1"/>
  <c r="E11" i="15"/>
  <c r="H11" i="15" s="1"/>
  <c r="E10" i="15"/>
  <c r="H10" i="15" s="1"/>
  <c r="E9" i="15"/>
  <c r="F9" i="15" s="1"/>
  <c r="E8" i="15"/>
  <c r="F8" i="15" s="1"/>
  <c r="E7" i="15"/>
  <c r="G7" i="15" s="1"/>
  <c r="E6" i="15"/>
  <c r="H6" i="15" s="1"/>
  <c r="E5" i="15"/>
  <c r="F5" i="15" s="1"/>
  <c r="E4" i="15"/>
  <c r="F4" i="15" s="1"/>
  <c r="E3" i="15"/>
  <c r="H3" i="15" s="1"/>
  <c r="F13" i="15" l="1"/>
  <c r="H13" i="15"/>
  <c r="G12" i="15"/>
  <c r="H12" i="15"/>
  <c r="F11" i="15"/>
  <c r="G11" i="15"/>
  <c r="F10" i="15"/>
  <c r="H9" i="15"/>
  <c r="G9" i="15"/>
  <c r="H8" i="15"/>
  <c r="G8" i="15"/>
  <c r="F7" i="15"/>
  <c r="H5" i="15"/>
  <c r="G5" i="15"/>
  <c r="G2" i="15"/>
  <c r="H2" i="15"/>
  <c r="H4" i="15"/>
  <c r="H7" i="15"/>
  <c r="G4" i="15"/>
  <c r="G10" i="15"/>
  <c r="G6" i="15"/>
  <c r="G3" i="15"/>
  <c r="F3" i="15"/>
  <c r="F6" i="15"/>
</calcChain>
</file>

<file path=xl/sharedStrings.xml><?xml version="1.0" encoding="utf-8"?>
<sst xmlns="http://schemas.openxmlformats.org/spreadsheetml/2006/main" count="33134" uniqueCount="8416">
  <si>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</si>
  <si>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</si>
  <si>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</si>
  <si>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</si>
  <si>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</si>
  <si>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</si>
  <si>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</si>
  <si>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</si>
  <si>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</si>
  <si>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</si>
  <si>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</si>
  <si>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</si>
  <si>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</si>
  <si>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</si>
  <si>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</si>
  <si>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</si>
  <si>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</si>
  <si>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</si>
  <si>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</si>
  <si>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</si>
  <si>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</si>
  <si>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</si>
  <si>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</si>
  <si>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</si>
  <si>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</si>
  <si>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</si>
  <si>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</si>
  <si>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</si>
  <si>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</si>
  <si>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</si>
  <si>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</si>
  <si>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</si>
  <si>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</si>
  <si>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</si>
  <si>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</si>
  <si>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</si>
  <si>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</si>
  <si>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</si>
  <si>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</si>
  <si>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</si>
  <si>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</si>
  <si>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</si>
  <si>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</si>
  <si>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</si>
  <si>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</si>
  <si>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</si>
  <si>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</si>
  <si>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</si>
  <si>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</si>
  <si>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</si>
  <si>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</si>
  <si>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</si>
  <si>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</si>
  <si>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</si>
  <si>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</si>
  <si>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</si>
  <si>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</si>
  <si>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</si>
  <si>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</si>
  <si>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</si>
  <si>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</si>
  <si>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</si>
  <si>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</si>
  <si>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</si>
  <si>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</si>
  <si>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</si>
  <si>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</si>
  <si>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</si>
  <si>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</si>
  <si>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</si>
  <si>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</si>
  <si>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</si>
  <si>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</si>
  <si>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</si>
  <si>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</si>
  <si>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</si>
  <si>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</si>
  <si>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</si>
  <si>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</si>
  <si>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</si>
  <si>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</si>
  <si>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</si>
  <si>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</si>
  <si>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</si>
  <si>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</si>
  <si>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</si>
  <si>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</si>
  <si>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</si>
  <si>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</si>
  <si>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</si>
  <si>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</si>
  <si>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</si>
  <si>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</si>
  <si>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</si>
  <si>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</si>
  <si>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</si>
  <si>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</si>
  <si>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</si>
  <si>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</si>
  <si>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</si>
  <si>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</si>
  <si>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</si>
  <si>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</si>
  <si>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</si>
  <si>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</si>
  <si>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</si>
  <si>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</si>
  <si>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</si>
  <si>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</si>
  <si>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</si>
  <si>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</si>
  <si>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</si>
  <si>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</si>
  <si>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</si>
  <si>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</si>
  <si>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</si>
  <si>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</si>
  <si>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</si>
  <si>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</si>
  <si>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</si>
  <si>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</si>
  <si>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</si>
  <si>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</si>
  <si>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</si>
  <si>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</si>
  <si>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</si>
  <si>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</si>
  <si>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</si>
  <si>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</si>
  <si>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</si>
  <si>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</si>
  <si>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</si>
  <si>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</si>
  <si>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</si>
  <si>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</si>
  <si>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</si>
  <si>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</si>
  <si>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</si>
  <si>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</si>
  <si>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</si>
  <si>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</si>
  <si>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</si>
  <si>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</si>
  <si>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</si>
  <si>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</si>
  <si>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</si>
  <si>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</si>
  <si>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</si>
  <si>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</si>
  <si>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</si>
  <si>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</si>
  <si>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</si>
  <si>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</si>
  <si>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</si>
  <si>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</si>
  <si>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</si>
  <si>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</si>
  <si>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</si>
  <si>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</si>
  <si>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</si>
  <si>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</si>
  <si>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</si>
  <si>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</si>
  <si>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</si>
  <si>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</si>
  <si>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</si>
  <si>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</si>
  <si>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</si>
  <si>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</si>
  <si>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</si>
  <si>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</si>
  <si>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</si>
  <si>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</si>
  <si>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</si>
  <si>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</si>
  <si>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</si>
  <si>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</si>
  <si>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</si>
  <si>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</si>
  <si>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</si>
  <si>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</si>
  <si>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</si>
  <si>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</si>
  <si>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</si>
  <si>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</si>
  <si>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</si>
  <si>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</si>
  <si>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</si>
  <si>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</si>
  <si>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</si>
  <si>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</si>
  <si>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</si>
  <si>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</si>
  <si>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</si>
  <si>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</si>
  <si>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</si>
  <si>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</si>
  <si>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</si>
  <si>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</si>
  <si>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</si>
  <si>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</si>
  <si>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</si>
  <si>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</si>
  <si>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</si>
  <si>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</si>
  <si>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</si>
  <si>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</si>
  <si>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</si>
  <si>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</si>
  <si>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</si>
  <si>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</si>
  <si>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</si>
  <si>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</si>
  <si>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</si>
  <si>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</si>
  <si>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</si>
  <si>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</si>
  <si>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</si>
  <si>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</si>
  <si>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</si>
  <si>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</si>
  <si>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</si>
  <si>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</si>
  <si>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</si>
  <si>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</si>
  <si>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</si>
  <si>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</si>
  <si>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</si>
  <si>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</si>
  <si>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</si>
  <si>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</si>
  <si>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</si>
  <si>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</si>
  <si>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</si>
  <si>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</si>
  <si>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</si>
  <si>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</si>
  <si>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</si>
  <si>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</si>
  <si>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</si>
  <si>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</si>
  <si>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</si>
  <si>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</si>
  <si>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</si>
  <si>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</si>
  <si>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</si>
  <si>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</si>
  <si>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</si>
  <si>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</si>
  <si>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</si>
  <si>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</si>
  <si>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</si>
  <si>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</si>
  <si>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</si>
  <si>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</si>
  <si>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</si>
  <si>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</si>
  <si>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</si>
  <si>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</si>
  <si>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</si>
  <si>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</si>
  <si>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</si>
  <si>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</si>
  <si>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</si>
  <si>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</si>
  <si>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</si>
  <si>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</si>
  <si>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</si>
  <si>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</si>
  <si>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</si>
  <si>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</si>
  <si>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</si>
  <si>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</si>
  <si>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</si>
  <si>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</si>
  <si>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</si>
  <si>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</si>
  <si>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</si>
  <si>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</si>
  <si>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</si>
  <si>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</si>
  <si>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</si>
  <si>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</si>
  <si>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</si>
  <si>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</si>
  <si>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</si>
  <si>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</si>
  <si>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</si>
  <si>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</si>
  <si>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</si>
  <si>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</si>
  <si>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</si>
  <si>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</si>
  <si>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</si>
  <si>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</si>
  <si>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</si>
  <si>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</si>
  <si>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</si>
  <si>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</si>
  <si>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</si>
  <si>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</si>
  <si>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</si>
  <si>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</si>
  <si>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</si>
  <si>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</si>
  <si>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</si>
  <si>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</si>
  <si>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</si>
  <si>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</si>
  <si>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</si>
  <si>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</si>
  <si>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</si>
  <si>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</si>
  <si>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</si>
  <si>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</si>
  <si>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</si>
  <si>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</si>
  <si>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</si>
  <si>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</si>
  <si>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</si>
  <si>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</si>
  <si>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</si>
  <si>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</si>
  <si>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</si>
  <si>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</si>
  <si>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</si>
  <si>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</si>
  <si>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</si>
  <si>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</si>
  <si>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</si>
  <si>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</si>
  <si>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</si>
  <si>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</si>
  <si>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</si>
  <si>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</si>
  <si>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</si>
  <si>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</si>
  <si>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</si>
  <si>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</si>
  <si>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</si>
  <si>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</si>
  <si>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</si>
  <si>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</si>
  <si>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</si>
  <si>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</si>
  <si>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</si>
  <si>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</si>
  <si>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</si>
  <si>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</si>
  <si>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</si>
  <si>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</si>
  <si>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</si>
  <si>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</si>
  <si>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</si>
  <si>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</si>
  <si>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</si>
  <si>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</si>
  <si>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</si>
  <si>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</si>
  <si>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</si>
  <si>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</si>
  <si>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</si>
  <si>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</si>
  <si>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</si>
  <si>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</si>
  <si>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</si>
  <si>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</si>
  <si>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</si>
  <si>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</si>
  <si>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</si>
  <si>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</si>
  <si>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</si>
  <si>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</si>
  <si>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</si>
  <si>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</si>
  <si>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</si>
  <si>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</si>
  <si>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</si>
  <si>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</si>
  <si>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</si>
  <si>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</si>
  <si>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</si>
  <si>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</si>
  <si>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</si>
  <si>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</si>
  <si>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</si>
  <si>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</si>
  <si>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</si>
  <si>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</si>
  <si>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</si>
  <si>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</si>
  <si>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</si>
  <si>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</si>
  <si>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</si>
  <si>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</si>
  <si>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</si>
  <si>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</si>
  <si>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</si>
  <si>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</si>
  <si>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</si>
  <si>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</si>
  <si>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</si>
  <si>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</si>
  <si>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</si>
  <si>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</si>
  <si>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</si>
  <si>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</si>
  <si>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</si>
  <si>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</si>
  <si>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</si>
  <si>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</si>
  <si>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</si>
  <si>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</si>
  <si>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</si>
  <si>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</si>
  <si>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</si>
  <si>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</si>
  <si>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</si>
  <si>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</si>
  <si>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</si>
  <si>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</si>
  <si>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</si>
  <si>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</si>
  <si>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</si>
  <si>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</si>
  <si>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</si>
  <si>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</si>
  <si>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</si>
  <si>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</si>
  <si>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</si>
  <si>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</si>
  <si>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</si>
  <si>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</si>
  <si>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</si>
  <si>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</si>
  <si>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</si>
  <si>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</si>
  <si>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</si>
  <si>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</si>
  <si>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</si>
  <si>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</si>
  <si>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</si>
  <si>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</si>
  <si>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</si>
  <si>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</si>
  <si>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</si>
  <si>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</si>
  <si>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</si>
  <si>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</si>
  <si>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</si>
  <si>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</si>
  <si>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</si>
  <si>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</si>
  <si>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</si>
  <si>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</si>
  <si>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</si>
  <si>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</si>
  <si>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</si>
  <si>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</si>
  <si>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</si>
  <si>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</si>
  <si>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</si>
  <si>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</si>
  <si>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</si>
  <si>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</si>
  <si>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</si>
  <si>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</si>
  <si>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</si>
  <si>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</si>
  <si>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</si>
  <si>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</si>
  <si>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</si>
  <si>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</si>
  <si>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</si>
  <si>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</si>
  <si>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</si>
  <si>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</si>
  <si>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</si>
  <si>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</si>
  <si>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</si>
  <si>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</si>
  <si>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</si>
  <si>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</si>
  <si>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</si>
  <si>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</si>
  <si>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</si>
  <si>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</si>
  <si>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</si>
  <si>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</si>
  <si>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</si>
  <si>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</si>
  <si>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</si>
  <si>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</si>
  <si>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</si>
  <si>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</si>
  <si>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</si>
  <si>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</si>
  <si>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</si>
  <si>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</si>
  <si>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</si>
  <si>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</si>
  <si>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</si>
  <si>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</si>
  <si>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</si>
  <si>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</si>
  <si>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</si>
  <si>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</si>
  <si>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</si>
  <si>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</si>
  <si>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</si>
  <si>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</si>
  <si>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</si>
  <si>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</si>
  <si>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</si>
  <si>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</si>
  <si>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</si>
  <si>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</si>
  <si>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</si>
  <si>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</si>
  <si>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</si>
  <si>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</si>
  <si>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</si>
  <si>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</si>
  <si>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</si>
  <si>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</si>
  <si>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</si>
  <si>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</si>
  <si>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</si>
  <si>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</si>
  <si>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</si>
  <si>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</si>
  <si>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</si>
  <si>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</si>
  <si>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</si>
  <si>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</si>
  <si>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</si>
  <si>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</si>
  <si>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</si>
  <si>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</si>
  <si>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</si>
  <si>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</si>
  <si>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</si>
  <si>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</si>
  <si>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</si>
  <si>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</si>
  <si>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</si>
  <si>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</si>
  <si>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</si>
  <si>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</si>
  <si>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</si>
  <si>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</si>
  <si>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</si>
  <si>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</si>
  <si>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</si>
  <si>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</si>
  <si>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</si>
  <si>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</si>
  <si>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</si>
  <si>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</si>
  <si>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</si>
  <si>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</si>
  <si>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</si>
  <si>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</si>
  <si>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</si>
  <si>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</si>
  <si>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</si>
  <si>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</si>
  <si>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</si>
  <si>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</si>
  <si>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</si>
  <si>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</si>
  <si>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</si>
  <si>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</si>
  <si>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</si>
  <si>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</si>
  <si>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</si>
  <si>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</si>
  <si>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</si>
  <si>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</si>
  <si>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</si>
  <si>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</si>
  <si>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</si>
  <si>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</si>
  <si>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</si>
  <si>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</si>
  <si>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</si>
  <si>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</si>
  <si>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</si>
  <si>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</si>
  <si>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</si>
  <si>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</si>
  <si>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</si>
  <si>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</si>
  <si>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</si>
  <si>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</si>
  <si>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</si>
  <si>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</si>
  <si>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</si>
  <si>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</si>
  <si>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</si>
  <si>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</si>
  <si>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</si>
  <si>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</si>
  <si>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</si>
  <si>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</si>
  <si>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</si>
  <si>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</si>
  <si>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</si>
  <si>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</si>
  <si>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</si>
  <si>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</si>
  <si>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</si>
  <si>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</si>
  <si>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</si>
  <si>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</si>
  <si>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</si>
  <si>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</si>
  <si>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</si>
  <si>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</si>
  <si>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</si>
  <si>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</si>
  <si>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</si>
  <si>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</si>
  <si>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</si>
  <si>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</si>
  <si>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</si>
  <si>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</si>
  <si>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</si>
  <si>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</si>
  <si>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</si>
  <si>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</si>
  <si>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</si>
  <si>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</si>
  <si>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</si>
  <si>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</si>
  <si>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</si>
  <si>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</si>
  <si>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</si>
  <si>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</si>
  <si>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</si>
  <si>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</si>
  <si>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</si>
  <si>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</si>
  <si>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</si>
  <si>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</si>
  <si>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</si>
  <si>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</si>
  <si>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</si>
  <si>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</si>
  <si>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</si>
  <si>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</si>
  <si>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</si>
  <si>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</si>
  <si>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</si>
  <si>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</si>
  <si>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</si>
  <si>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</si>
  <si>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</si>
  <si>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</si>
  <si>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</si>
  <si>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</si>
  <si>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</si>
  <si>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</si>
  <si>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</si>
  <si>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</si>
  <si>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</si>
  <si>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</si>
  <si>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</si>
  <si>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</si>
  <si>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</si>
  <si>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</si>
  <si>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</si>
  <si>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</si>
  <si>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</si>
  <si>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</si>
  <si>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</si>
  <si>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</si>
  <si>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</si>
  <si>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</si>
  <si>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</si>
  <si>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</si>
  <si>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</si>
  <si>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</si>
  <si>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</si>
  <si>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</si>
  <si>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</si>
  <si>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</si>
  <si>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</si>
  <si>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</si>
  <si>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</si>
  <si>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</si>
  <si>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</si>
  <si>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</si>
  <si>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</si>
  <si>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</si>
  <si>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</si>
  <si>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</si>
  <si>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</si>
  <si>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</si>
  <si>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</si>
  <si>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</si>
  <si>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</si>
  <si>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</si>
  <si>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</si>
  <si>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</si>
  <si>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</si>
  <si>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</si>
  <si>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</si>
  <si>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</si>
  <si>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</si>
  <si>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</si>
  <si>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</si>
  <si>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</si>
  <si>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</si>
  <si>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</si>
  <si>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</si>
  <si>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</si>
  <si>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</si>
  <si>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</si>
  <si>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</si>
  <si>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</si>
  <si>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</si>
  <si>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</si>
  <si>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</si>
  <si>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</si>
  <si>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</si>
  <si>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</si>
  <si>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</si>
  <si>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</si>
  <si>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</si>
  <si>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</si>
  <si>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</si>
  <si>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</si>
  <si>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</si>
  <si>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</si>
  <si>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</si>
  <si>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</si>
  <si>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</si>
  <si>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</si>
  <si>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</si>
  <si>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</si>
  <si>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</si>
  <si>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</si>
  <si>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</si>
  <si>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</si>
  <si>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</si>
  <si>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</si>
  <si>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</si>
  <si>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</si>
  <si>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</si>
  <si>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</si>
  <si>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</si>
  <si>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</si>
  <si>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</si>
  <si>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</si>
  <si>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</si>
  <si>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</si>
  <si>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</si>
  <si>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</si>
  <si>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</si>
  <si>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</si>
  <si>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</si>
  <si>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</si>
  <si>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</si>
  <si>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</si>
  <si>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</si>
  <si>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</si>
  <si>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</si>
  <si>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</si>
  <si>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</si>
  <si>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</si>
  <si>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</si>
  <si>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</si>
  <si>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</si>
  <si>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</si>
  <si>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</si>
  <si>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</si>
  <si>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</si>
  <si>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</si>
  <si>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</si>
  <si>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</si>
  <si>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</si>
  <si>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</si>
  <si>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</si>
  <si>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</si>
  <si>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</si>
  <si>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</si>
  <si>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</si>
  <si>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</si>
  <si>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</si>
  <si>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</si>
  <si>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</si>
  <si>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</si>
  <si>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</si>
  <si>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</si>
  <si>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</si>
  <si>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</si>
  <si>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</si>
  <si>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</si>
  <si>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</si>
  <si>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</si>
  <si>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</si>
  <si>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</si>
  <si>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</si>
  <si>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</si>
  <si>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</si>
  <si>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</si>
  <si>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</si>
  <si>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</si>
  <si>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</si>
  <si>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</si>
  <si>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</si>
  <si>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</si>
  <si>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</si>
  <si>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</si>
  <si>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</si>
  <si>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</si>
  <si>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</si>
  <si>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</si>
  <si>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</si>
  <si>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</si>
  <si>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</si>
  <si>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</si>
  <si>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</si>
  <si>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</si>
  <si>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</si>
  <si>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</si>
  <si>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</si>
  <si>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</si>
  <si>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</si>
  <si>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</si>
  <si>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</si>
  <si>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</si>
  <si>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</si>
  <si>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</si>
  <si>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</si>
  <si>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</si>
  <si>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</si>
  <si>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</si>
  <si>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</si>
  <si>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</si>
  <si>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</si>
  <si>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</si>
  <si>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</si>
  <si>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</si>
  <si>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</si>
  <si>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</si>
  <si>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</si>
  <si>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</si>
  <si>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</si>
  <si>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</si>
  <si>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</si>
  <si>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</si>
  <si>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</si>
  <si>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</si>
  <si>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</si>
  <si>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</si>
  <si>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</si>
  <si>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</si>
  <si>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</si>
  <si>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</si>
  <si>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</si>
  <si>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</si>
  <si>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</si>
  <si>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</si>
  <si>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</si>
  <si>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</si>
  <si>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</si>
  <si>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</si>
  <si>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</si>
  <si>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</si>
  <si>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</si>
  <si>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</si>
  <si>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</si>
  <si>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</si>
  <si>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</si>
  <si>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</si>
  <si>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</si>
  <si>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</si>
  <si>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</si>
  <si>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</si>
  <si>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</si>
  <si>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</si>
  <si>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</si>
  <si>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</si>
  <si>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</si>
  <si>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</si>
  <si>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</si>
  <si>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</si>
  <si>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</si>
  <si>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</si>
  <si>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</si>
  <si>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</si>
  <si>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</si>
  <si>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</si>
  <si>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</si>
  <si>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</si>
  <si>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</si>
  <si>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</si>
  <si>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</si>
  <si>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</si>
  <si>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</si>
  <si>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</si>
  <si>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</si>
  <si>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</si>
  <si>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</si>
  <si>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</si>
  <si>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</si>
  <si>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</si>
  <si>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</si>
  <si>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</si>
  <si>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</si>
  <si>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</si>
  <si>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</si>
  <si>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</si>
  <si>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</si>
  <si>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</si>
  <si>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</si>
  <si>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</si>
  <si>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</si>
  <si>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</si>
  <si>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</si>
  <si>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</si>
  <si>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</si>
  <si>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</si>
  <si>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</si>
  <si>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</si>
  <si>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</si>
  <si>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</si>
  <si>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</si>
  <si>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</si>
  <si>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</si>
  <si>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</si>
  <si>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</si>
  <si>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</si>
  <si>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</si>
  <si>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</si>
  <si>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</si>
  <si>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</si>
  <si>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</si>
  <si>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</si>
  <si>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</si>
  <si>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</si>
  <si>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</si>
  <si>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</si>
  <si>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</si>
  <si>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</si>
  <si>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</si>
  <si>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</si>
  <si>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</si>
  <si>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</si>
  <si>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</si>
  <si>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</si>
  <si>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</si>
  <si>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</si>
  <si>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</si>
  <si>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</si>
  <si>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</si>
  <si>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</si>
  <si>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</si>
  <si>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</si>
  <si>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</si>
  <si>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</si>
  <si>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</si>
  <si>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</si>
  <si>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</si>
  <si>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</si>
  <si>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</si>
  <si>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</si>
  <si>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</si>
  <si>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</si>
  <si>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</si>
  <si>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</si>
  <si>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</si>
  <si>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</si>
  <si>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</si>
  <si>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</si>
  <si>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</si>
  <si>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</si>
  <si>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</si>
  <si>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</si>
  <si>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</si>
  <si>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</si>
  <si>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</si>
  <si>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</si>
  <si>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</si>
  <si>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</si>
  <si>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</si>
  <si>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</si>
  <si>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</si>
  <si>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</si>
  <si>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</si>
  <si>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</si>
  <si>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</si>
  <si>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</si>
  <si>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</si>
  <si>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</si>
  <si>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</si>
  <si>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</si>
  <si>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</si>
  <si>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</si>
  <si>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</si>
  <si>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</si>
  <si>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</si>
  <si>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</si>
  <si>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</si>
  <si>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</si>
  <si>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</si>
  <si>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</si>
  <si>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</si>
  <si>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</si>
  <si>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</si>
  <si>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</si>
  <si>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</si>
  <si>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</si>
  <si>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</si>
  <si>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</si>
  <si>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</si>
  <si>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</si>
  <si>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</si>
  <si>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</si>
  <si>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</si>
  <si>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</si>
  <si>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</si>
  <si>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</si>
  <si>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</si>
  <si>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</si>
  <si>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</si>
  <si>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</si>
  <si>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</si>
  <si>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</si>
  <si>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</si>
  <si>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</si>
  <si>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</si>
  <si>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</si>
  <si>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</si>
  <si>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</si>
  <si>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</si>
  <si>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</si>
  <si>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</si>
  <si>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</si>
  <si>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</si>
  <si>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</si>
  <si>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</si>
  <si>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</si>
  <si>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</si>
  <si>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</si>
  <si>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</si>
  <si>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</si>
  <si>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</si>
  <si>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</si>
  <si>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</si>
  <si>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</si>
  <si>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</si>
  <si>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</si>
  <si>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</si>
  <si>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</si>
  <si>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</si>
  <si>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</si>
  <si>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</si>
  <si>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</si>
  <si>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</si>
  <si>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</si>
  <si>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</si>
  <si>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</si>
  <si>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</si>
  <si>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</si>
  <si>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</si>
  <si>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</si>
  <si>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</si>
  <si>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</si>
  <si>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</si>
  <si>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</si>
  <si>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</si>
  <si>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</si>
  <si>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</si>
  <si>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</si>
  <si>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</si>
  <si>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</si>
  <si>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</si>
  <si>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</si>
  <si>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</si>
  <si>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</si>
  <si>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</si>
  <si>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</si>
  <si>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</si>
  <si>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</si>
  <si>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</si>
  <si>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</si>
  <si>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</si>
  <si>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</si>
  <si>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</si>
  <si>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</si>
  <si>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</si>
  <si>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</si>
  <si>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</si>
  <si>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</si>
  <si>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</si>
  <si>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</si>
  <si>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</si>
  <si>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</si>
  <si>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</si>
  <si>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</si>
  <si>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</si>
  <si>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</si>
  <si>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</si>
  <si>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</si>
  <si>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</si>
  <si>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</si>
  <si>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</si>
  <si>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</si>
  <si>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</si>
  <si>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</si>
  <si>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</si>
  <si>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</si>
  <si>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</si>
  <si>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</si>
  <si>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</si>
  <si>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</si>
  <si>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</si>
  <si>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</si>
  <si>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</si>
  <si>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</si>
  <si>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</si>
  <si>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</si>
  <si>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</si>
  <si>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</si>
  <si>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</si>
  <si>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</si>
  <si>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</si>
  <si>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</si>
  <si>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</si>
  <si>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</si>
  <si>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</si>
  <si>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</si>
  <si>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</si>
  <si>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</si>
  <si>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</si>
  <si>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</si>
  <si>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</si>
  <si>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</si>
  <si>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</si>
  <si>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</si>
  <si>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</si>
  <si>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</si>
  <si>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</si>
  <si>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</si>
  <si>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</si>
  <si>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</si>
  <si>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</si>
  <si>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</si>
  <si>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</si>
  <si>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</si>
  <si>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</si>
  <si>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</si>
  <si>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</si>
  <si>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</si>
  <si>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</si>
  <si>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</si>
  <si>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</si>
  <si>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</si>
  <si>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</si>
  <si>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</si>
  <si>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</si>
  <si>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</si>
  <si>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</si>
  <si>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</si>
  <si>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</si>
  <si>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</si>
  <si>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</si>
  <si>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</si>
  <si>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</si>
  <si>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</si>
  <si>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</si>
  <si>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</si>
  <si>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</si>
  <si>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</si>
  <si>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</si>
  <si>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</si>
  <si>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</si>
  <si>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</si>
  <si>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</si>
  <si>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</si>
  <si>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</si>
  <si>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</si>
  <si>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</si>
  <si>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</si>
  <si>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</si>
  <si>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</si>
  <si>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</si>
  <si>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</si>
  <si>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</si>
  <si>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</si>
  <si>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</si>
  <si>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</si>
  <si>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</si>
  <si>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</si>
  <si>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</si>
  <si>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</si>
  <si>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</si>
  <si>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</si>
  <si>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</si>
  <si>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</si>
  <si>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</si>
  <si>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</si>
  <si>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</si>
  <si>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</si>
  <si>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</si>
  <si>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</si>
  <si>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</si>
  <si>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</si>
  <si>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</si>
  <si>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</si>
  <si>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</si>
  <si>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</si>
  <si>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</si>
  <si>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</si>
  <si>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</si>
  <si>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</si>
  <si>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</si>
  <si>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</si>
  <si>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</si>
  <si>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</si>
  <si>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</si>
  <si>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</si>
  <si>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</si>
  <si>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</si>
  <si>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</si>
  <si>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</si>
  <si>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</si>
  <si>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</si>
  <si>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</si>
  <si>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</si>
  <si>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</si>
  <si>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</si>
  <si>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</si>
  <si>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</si>
  <si>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</si>
  <si>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</si>
  <si>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</si>
  <si>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</si>
  <si>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</si>
  <si>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</si>
  <si>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</si>
  <si>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</si>
  <si>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</si>
  <si>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</si>
  <si>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</si>
  <si>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</si>
  <si>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</si>
  <si>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</si>
  <si>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</si>
  <si>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</si>
  <si>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</si>
  <si>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</si>
  <si>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</si>
  <si>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</si>
  <si>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</si>
  <si>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</si>
  <si>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</si>
  <si>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</si>
  <si>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</si>
  <si>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</si>
  <si>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</si>
  <si>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</si>
  <si>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</si>
  <si>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</si>
  <si>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</si>
  <si>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</si>
  <si>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</si>
  <si>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</si>
  <si>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</si>
  <si>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</si>
  <si>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</si>
  <si>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</si>
  <si>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</si>
  <si>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</si>
  <si>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</si>
  <si>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</si>
  <si>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</si>
  <si>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</si>
  <si>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</si>
  <si>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</si>
  <si>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</si>
  <si>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</si>
  <si>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</si>
  <si>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</si>
  <si>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</si>
  <si>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</si>
  <si>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</si>
  <si>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</si>
  <si>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</si>
  <si>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</si>
  <si>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</si>
  <si>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</si>
  <si>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</si>
  <si>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</si>
  <si>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</si>
  <si>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</si>
  <si>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</si>
  <si>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</si>
  <si>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</si>
  <si>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</si>
  <si>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</si>
  <si>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</si>
  <si>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</si>
  <si>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</si>
  <si>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</si>
  <si>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</si>
  <si>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</si>
  <si>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</si>
  <si>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</si>
  <si>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</si>
  <si>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</si>
  <si>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</si>
  <si>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</si>
  <si>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</si>
  <si>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</si>
  <si>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</si>
  <si>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</si>
  <si>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</si>
  <si>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</si>
  <si>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</si>
  <si>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</si>
  <si>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</si>
  <si>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</si>
  <si>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</si>
  <si>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</si>
  <si>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</si>
  <si>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</si>
  <si>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</si>
  <si>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</si>
  <si>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</si>
  <si>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</si>
  <si>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</si>
  <si>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</si>
  <si>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</si>
  <si>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</si>
  <si>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</si>
  <si>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</si>
  <si>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</si>
  <si>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</si>
  <si>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</si>
  <si>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</si>
  <si>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</si>
  <si>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</si>
  <si>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</si>
  <si>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</si>
  <si>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</si>
  <si>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</si>
  <si>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</si>
  <si>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</si>
  <si>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</si>
  <si>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</si>
  <si>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</si>
  <si>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</si>
  <si>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</si>
  <si>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</si>
  <si>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</si>
  <si>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</si>
  <si>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</si>
  <si>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</si>
  <si>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</si>
  <si>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</si>
  <si>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</si>
  <si>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</si>
  <si>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</si>
  <si>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</si>
  <si>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</si>
  <si>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</si>
  <si>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</si>
  <si>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</si>
  <si>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</si>
  <si>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</si>
  <si>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</si>
  <si>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</si>
  <si>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</si>
  <si>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</si>
  <si>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</si>
  <si>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</si>
  <si>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</si>
  <si>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</si>
  <si>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</si>
  <si>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</si>
  <si>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</si>
  <si>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</si>
  <si>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</si>
  <si>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</si>
  <si>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</si>
  <si>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</si>
  <si>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</si>
  <si>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</si>
  <si>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</si>
  <si>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</si>
  <si>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</si>
  <si>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</si>
  <si>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</si>
  <si>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</si>
  <si>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</si>
  <si>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</si>
  <si>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</si>
  <si>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</si>
  <si>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</si>
  <si>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</si>
  <si>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</si>
  <si>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</si>
  <si>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</si>
  <si>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</si>
  <si>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</si>
  <si>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</si>
  <si>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</si>
  <si>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</si>
  <si>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</si>
  <si>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</si>
  <si>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</si>
  <si>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</si>
  <si>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</si>
  <si>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</si>
  <si>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</si>
  <si>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</si>
  <si>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</si>
  <si>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</si>
  <si>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</si>
  <si>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</si>
  <si>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</si>
  <si>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</si>
  <si>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</si>
  <si>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</si>
  <si>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</si>
  <si>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</si>
  <si>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</si>
  <si>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</si>
  <si>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</si>
  <si>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</si>
  <si>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</si>
  <si>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</si>
  <si>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</si>
  <si>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</si>
  <si>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</si>
  <si>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</si>
  <si>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</si>
  <si>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</si>
  <si>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</si>
  <si>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</si>
  <si>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</si>
  <si>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</si>
  <si>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</si>
  <si>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</si>
  <si>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</si>
  <si>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</si>
  <si>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</si>
  <si>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</si>
  <si>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</si>
  <si>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</si>
  <si>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</si>
  <si>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</si>
  <si>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</si>
  <si>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</si>
  <si>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</si>
  <si>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</si>
  <si>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</si>
  <si>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</si>
  <si>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</si>
  <si>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</si>
  <si>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</si>
  <si>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</si>
  <si>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</si>
  <si>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</si>
  <si>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</si>
  <si>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</si>
  <si>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</si>
  <si>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</si>
  <si>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</si>
  <si>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</si>
  <si>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</si>
  <si>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</si>
  <si>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</si>
  <si>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</si>
  <si>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</si>
  <si>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</si>
  <si>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</si>
  <si>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</si>
  <si>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</si>
  <si>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</si>
  <si>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</si>
  <si>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</si>
  <si>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</si>
  <si>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</si>
  <si>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</si>
  <si>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</si>
  <si>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</si>
  <si>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</si>
  <si>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</si>
  <si>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</si>
  <si>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</si>
  <si>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</si>
  <si>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</si>
  <si>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</si>
  <si>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</si>
  <si>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</si>
  <si>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</si>
  <si>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</si>
  <si>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</si>
  <si>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</si>
  <si>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</si>
  <si>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</si>
  <si>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</si>
  <si>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</si>
  <si>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</si>
  <si>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</si>
  <si>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</si>
  <si>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</si>
  <si>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</si>
  <si>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</si>
  <si>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</si>
  <si>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</si>
  <si>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</si>
  <si>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</si>
  <si>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</si>
  <si>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</si>
  <si>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</si>
  <si>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</si>
  <si>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</si>
  <si>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</si>
  <si>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</si>
  <si>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</si>
  <si>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</si>
  <si>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</si>
  <si>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</si>
  <si>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</si>
  <si>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</si>
  <si>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</si>
  <si>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</si>
  <si>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</si>
  <si>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</si>
  <si>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</si>
  <si>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</si>
  <si>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</si>
  <si>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</si>
  <si>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</si>
  <si>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</si>
  <si>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</si>
  <si>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</si>
  <si>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</si>
  <si>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</si>
  <si>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</si>
  <si>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</si>
  <si>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</si>
  <si>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</si>
  <si>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</si>
  <si>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</si>
  <si>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</si>
  <si>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</si>
  <si>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</si>
  <si>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</si>
  <si>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</si>
  <si>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</si>
  <si>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</si>
  <si>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</si>
  <si>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</si>
  <si>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</si>
  <si>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</si>
  <si>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</si>
  <si>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</si>
  <si>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</si>
  <si>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</si>
  <si>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</si>
  <si>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</si>
  <si>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</si>
  <si>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</si>
  <si>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</si>
  <si>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</si>
  <si>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</si>
  <si>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</si>
  <si>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</si>
  <si>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</si>
  <si>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</si>
  <si>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</si>
  <si>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</si>
  <si>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</si>
  <si>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</si>
  <si>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</si>
  <si>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</si>
  <si>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</si>
  <si>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</si>
  <si>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</si>
  <si>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</si>
  <si>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</si>
  <si>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</si>
  <si>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</si>
  <si>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</si>
  <si>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</si>
  <si>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</si>
  <si>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</si>
  <si>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</si>
  <si>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</si>
  <si>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</si>
  <si>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</si>
  <si>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</si>
  <si>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</si>
  <si>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</si>
  <si>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</si>
  <si>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</si>
  <si>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</si>
  <si>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</si>
  <si>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</si>
  <si>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</si>
  <si>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</si>
  <si>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</si>
  <si>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</si>
  <si>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</si>
  <si>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</si>
  <si>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</si>
  <si>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</si>
  <si>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</si>
  <si>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</si>
  <si>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</si>
  <si>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</si>
  <si>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</si>
  <si>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</si>
  <si>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</si>
  <si>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</si>
  <si>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</si>
  <si>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</si>
  <si>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</si>
  <si>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</si>
  <si>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</si>
  <si>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</si>
  <si>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</si>
  <si>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</si>
  <si>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</si>
  <si>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</si>
  <si>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</si>
  <si>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</si>
  <si>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</si>
  <si>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</si>
  <si>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</si>
  <si>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</si>
  <si>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</si>
  <si>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</si>
  <si>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</si>
  <si>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</si>
  <si>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</si>
  <si>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</si>
  <si>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</si>
  <si>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</si>
  <si>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</si>
  <si>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</si>
  <si>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</si>
  <si>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</si>
  <si>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</si>
  <si>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</si>
  <si>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</si>
  <si>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</si>
  <si>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</si>
  <si>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</si>
  <si>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</si>
  <si>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</si>
  <si>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</si>
  <si>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</si>
  <si>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</si>
  <si>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</si>
  <si>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</si>
  <si>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</si>
  <si>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</si>
  <si>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</si>
  <si>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</si>
  <si>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</si>
  <si>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</si>
  <si>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</si>
  <si>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</si>
  <si>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</si>
  <si>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</si>
  <si>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</si>
  <si>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</si>
  <si>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</si>
  <si>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</si>
  <si>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</si>
  <si>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</si>
  <si>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</si>
  <si>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</si>
  <si>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</si>
  <si>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</si>
  <si>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</si>
  <si>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</si>
  <si>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</si>
  <si>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</si>
  <si>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</si>
  <si>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</si>
  <si>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</si>
  <si>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</si>
  <si>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</si>
  <si>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</si>
  <si>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</si>
  <si>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</si>
  <si>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</si>
  <si>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</si>
  <si>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</si>
  <si>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</si>
  <si>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</si>
  <si>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</si>
  <si>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</si>
  <si>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</si>
  <si>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</si>
  <si>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</si>
  <si>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</si>
  <si>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</si>
  <si>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</si>
  <si>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</si>
  <si>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</si>
  <si>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</si>
  <si>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</si>
  <si>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</si>
  <si>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</si>
  <si>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</si>
  <si>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</si>
  <si>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</si>
  <si>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</si>
  <si>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</si>
  <si>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</si>
  <si>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</si>
  <si>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</si>
  <si>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</si>
  <si>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</si>
  <si>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</si>
  <si>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</si>
  <si>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</si>
  <si>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</si>
  <si>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</si>
  <si>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</si>
  <si>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</si>
  <si>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</si>
  <si>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</si>
  <si>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</si>
  <si>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</si>
  <si>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</si>
  <si>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</si>
  <si>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</si>
  <si>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</si>
  <si>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</si>
  <si>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</si>
  <si>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</si>
  <si>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</si>
  <si>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</si>
  <si>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</si>
  <si>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</si>
  <si>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</si>
  <si>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</si>
  <si>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</si>
  <si>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</si>
  <si>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</si>
  <si>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</si>
  <si>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</si>
  <si>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</si>
  <si>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</si>
  <si>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</si>
  <si>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</si>
  <si>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</si>
  <si>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</si>
  <si>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</si>
  <si>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</si>
  <si>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</si>
  <si>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</si>
  <si>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</si>
  <si>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</si>
  <si>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</si>
  <si>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</si>
  <si>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</si>
  <si>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</si>
  <si>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</si>
  <si>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</si>
  <si>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</si>
  <si>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</si>
  <si>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</si>
  <si>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</si>
  <si>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</si>
  <si>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</si>
  <si>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</si>
  <si>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</si>
  <si>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</si>
  <si>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</si>
  <si>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</si>
  <si>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</si>
  <si>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</si>
  <si>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</si>
  <si>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</si>
  <si>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</si>
  <si>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</si>
  <si>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</si>
  <si>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</si>
  <si>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</si>
  <si>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</si>
  <si>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</si>
  <si>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</si>
  <si>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</si>
  <si>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</si>
  <si>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</si>
  <si>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</si>
  <si>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</si>
  <si>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</si>
  <si>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</si>
  <si>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</si>
  <si>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</si>
  <si>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</si>
  <si>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</si>
  <si>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</si>
  <si>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</si>
  <si>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</si>
  <si>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</si>
  <si>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</si>
  <si>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</si>
  <si>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</si>
  <si>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</si>
  <si>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</si>
  <si>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</si>
  <si>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</si>
  <si>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</si>
  <si>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</si>
  <si>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</si>
  <si>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</si>
  <si>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</si>
  <si>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</si>
  <si>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</si>
  <si>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</si>
  <si>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</si>
  <si>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</si>
  <si>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</si>
  <si>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</si>
  <si>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</si>
  <si>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</si>
  <si>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</si>
  <si>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</si>
  <si>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</si>
  <si>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</si>
  <si>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</si>
  <si>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</si>
  <si>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</si>
  <si>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</si>
  <si>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</si>
  <si>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</si>
  <si>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</si>
  <si>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</si>
  <si>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</si>
  <si>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</si>
  <si>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</si>
  <si>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</si>
  <si>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</si>
  <si>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</si>
  <si>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</si>
  <si>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</si>
  <si>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</si>
  <si>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</si>
  <si>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</si>
  <si>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</si>
  <si>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</si>
  <si>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</si>
  <si>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</si>
  <si>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</si>
  <si>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</si>
  <si>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</si>
  <si>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</si>
  <si>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</si>
  <si>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</si>
  <si>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</si>
  <si>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</si>
  <si>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</si>
  <si>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</si>
  <si>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</si>
  <si>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</si>
  <si>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</si>
  <si>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</si>
  <si>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</si>
  <si>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</si>
  <si>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</si>
  <si>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</si>
  <si>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</si>
  <si>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</si>
  <si>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</si>
  <si>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</si>
  <si>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</si>
  <si>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</si>
  <si>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</si>
  <si>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</si>
  <si>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</si>
  <si>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</si>
  <si>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</si>
  <si>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</si>
  <si>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</si>
  <si>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</si>
  <si>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</si>
  <si>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</si>
  <si>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</si>
  <si>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</si>
  <si>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</si>
  <si>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</si>
  <si>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</si>
  <si>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</si>
  <si>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</si>
  <si>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</si>
  <si>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</si>
  <si>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</si>
  <si>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</si>
  <si>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</si>
  <si>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</si>
  <si>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</si>
  <si>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</si>
  <si>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</si>
  <si>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</si>
  <si>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</si>
  <si>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</si>
  <si>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</si>
  <si>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</si>
  <si>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</si>
  <si>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</si>
  <si>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</si>
  <si>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</si>
  <si>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</si>
  <si>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</si>
  <si>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</si>
  <si>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</si>
  <si>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</si>
  <si>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</si>
  <si>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</si>
  <si>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</si>
  <si>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</si>
  <si>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</si>
  <si>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</si>
  <si>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</si>
  <si>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</si>
  <si>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</si>
  <si>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</si>
  <si>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</si>
  <si>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</si>
  <si>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</si>
  <si>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</si>
  <si>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</si>
  <si>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</si>
  <si>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</si>
  <si>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</si>
  <si>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</si>
  <si>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</si>
  <si>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</si>
  <si>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</si>
  <si>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</si>
  <si>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</si>
  <si>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</si>
  <si>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</si>
  <si>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</si>
  <si>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</si>
  <si>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</si>
  <si>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</si>
  <si>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</si>
  <si>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</si>
  <si>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</si>
  <si>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</si>
  <si>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</si>
  <si>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</si>
  <si>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</si>
  <si>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</si>
  <si>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</si>
  <si>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</si>
  <si>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</si>
  <si>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</si>
  <si>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</si>
  <si>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</si>
  <si>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</si>
  <si>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</si>
  <si>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</si>
  <si>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</si>
  <si>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</si>
  <si>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</si>
  <si>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</si>
  <si>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</si>
  <si>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</si>
  <si>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</si>
  <si>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</si>
  <si>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</si>
  <si>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</si>
  <si>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</si>
  <si>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</si>
  <si>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</si>
  <si>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</si>
  <si>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</si>
  <si>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</si>
  <si>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</si>
  <si>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</si>
  <si>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</si>
  <si>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</si>
  <si>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</si>
  <si>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</si>
  <si>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</si>
  <si>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</si>
  <si>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</si>
  <si>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</si>
  <si>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</si>
  <si>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</si>
  <si>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</si>
  <si>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</si>
  <si>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</si>
  <si>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</si>
  <si>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</si>
  <si>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</si>
  <si>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</si>
  <si>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</si>
  <si>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</si>
  <si>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</si>
  <si>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</si>
  <si>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</si>
  <si>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</si>
  <si>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</si>
  <si>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</si>
  <si>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</si>
  <si>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</si>
  <si>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</si>
  <si>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</si>
  <si>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</si>
  <si>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</si>
  <si>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</si>
  <si>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</si>
  <si>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</si>
  <si>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</si>
  <si>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</si>
  <si>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</si>
  <si>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</si>
  <si>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</si>
  <si>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</si>
  <si>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</si>
  <si>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</si>
  <si>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</si>
  <si>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</si>
  <si>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</si>
  <si>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</si>
  <si>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</si>
  <si>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</si>
  <si>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</si>
  <si>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</si>
  <si>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</si>
  <si>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</si>
  <si>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</si>
  <si>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</si>
  <si>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</si>
  <si>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</si>
  <si>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</si>
  <si>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</si>
  <si>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</si>
  <si>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</si>
  <si>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</si>
  <si>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</si>
  <si>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</si>
  <si>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</si>
  <si>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</si>
  <si>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</si>
  <si>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</si>
  <si>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</si>
  <si>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</si>
  <si>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</si>
  <si>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</si>
  <si>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</si>
  <si>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</si>
  <si>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</si>
  <si>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</si>
  <si>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</si>
  <si>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</si>
  <si>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</si>
  <si>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</si>
  <si>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</si>
  <si>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</si>
  <si>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</si>
  <si>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</si>
  <si>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</si>
  <si>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</si>
  <si>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</si>
  <si>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</si>
  <si>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</si>
  <si>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</si>
  <si>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</si>
  <si>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</si>
  <si>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</si>
  <si>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</si>
  <si>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</si>
  <si>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</si>
  <si>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</si>
  <si>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</si>
  <si>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</si>
  <si>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</si>
  <si>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</si>
  <si>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</si>
  <si>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</si>
  <si>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</si>
  <si>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</si>
  <si>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</si>
  <si>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</si>
  <si>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</si>
  <si>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</si>
  <si>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</si>
  <si>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</si>
  <si>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</si>
  <si>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</si>
  <si>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</si>
  <si>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</si>
  <si>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</si>
  <si>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</si>
  <si>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</si>
  <si>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</si>
  <si>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</si>
  <si>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</si>
  <si>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</si>
  <si>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</si>
  <si>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</si>
  <si>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</si>
  <si>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</si>
  <si>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</si>
  <si>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</si>
  <si>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</si>
  <si>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</si>
  <si>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</si>
  <si>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</si>
  <si>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</si>
  <si>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</si>
  <si>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</si>
  <si>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</si>
  <si>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</si>
  <si>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</si>
  <si>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</si>
  <si>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</si>
  <si>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</si>
  <si>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</si>
  <si>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</si>
  <si>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</si>
  <si>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</si>
  <si>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</si>
  <si>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</si>
  <si>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</si>
  <si>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</si>
  <si>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</si>
  <si>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</si>
  <si>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</si>
  <si>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</si>
  <si>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</si>
  <si>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</si>
  <si>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</si>
  <si>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</si>
  <si>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</si>
  <si>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</si>
  <si>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</si>
  <si>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</si>
  <si>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</si>
  <si>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</si>
  <si>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</si>
  <si>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</si>
  <si>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</si>
  <si>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</si>
  <si>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</si>
  <si>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</si>
  <si>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</si>
  <si>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</si>
  <si>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</si>
  <si>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</si>
  <si>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</si>
  <si>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</si>
  <si>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</si>
  <si>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</si>
  <si>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</si>
  <si>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</si>
  <si>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</si>
  <si>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</si>
  <si>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</si>
  <si>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</si>
  <si>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</si>
  <si>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</si>
  <si>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</si>
  <si>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</si>
  <si>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</si>
  <si>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</si>
  <si>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</si>
  <si>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</si>
  <si>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</si>
  <si>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</si>
  <si>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</si>
  <si>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</si>
  <si>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</si>
  <si>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</si>
  <si>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</si>
  <si>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</si>
  <si>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</si>
  <si>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</si>
  <si>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</si>
  <si>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</si>
  <si>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</si>
  <si>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</si>
  <si>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</si>
  <si>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</si>
  <si>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</si>
  <si>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</si>
  <si>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</si>
  <si>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</si>
  <si>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</si>
  <si>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</si>
  <si>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</si>
  <si>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</si>
  <si>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</si>
  <si>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</si>
  <si>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</si>
  <si>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</si>
  <si>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</si>
  <si>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</si>
  <si>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</si>
  <si>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</si>
  <si>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</si>
  <si>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</si>
  <si>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</si>
  <si>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</si>
  <si>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</si>
  <si>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</si>
  <si>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</si>
  <si>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</si>
  <si>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</si>
  <si>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</si>
  <si>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</si>
  <si>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</si>
  <si>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</si>
  <si>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</si>
  <si>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</si>
  <si>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</si>
  <si>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</si>
  <si>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</si>
  <si>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</si>
  <si>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</si>
  <si>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</si>
  <si>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</si>
  <si>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</si>
  <si>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</si>
  <si>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</si>
  <si>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</si>
  <si>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</si>
  <si>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</si>
  <si>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</si>
  <si>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</si>
  <si>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</si>
  <si>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</si>
  <si>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</si>
  <si>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</si>
  <si>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</si>
  <si>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</si>
  <si>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</si>
  <si>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</si>
  <si>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</si>
  <si>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</si>
  <si>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</si>
  <si>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</si>
  <si>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</si>
  <si>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</si>
  <si>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</si>
  <si>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</si>
  <si>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</si>
  <si>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</si>
  <si>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</si>
  <si>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</si>
  <si>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</si>
  <si>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</si>
  <si>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</si>
  <si>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</si>
  <si>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</si>
  <si>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</si>
  <si>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</si>
  <si>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</si>
  <si>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</si>
  <si>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</si>
  <si>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</si>
  <si>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</si>
  <si>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</si>
  <si>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</si>
  <si>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</si>
  <si>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</si>
  <si>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</si>
  <si>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</si>
  <si>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</si>
  <si>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</si>
  <si>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</si>
  <si>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</si>
  <si>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</si>
  <si>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</si>
  <si>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</si>
  <si>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</si>
  <si>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</si>
  <si>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</si>
  <si>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</si>
  <si>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</si>
  <si>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</si>
  <si>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</si>
  <si>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</si>
  <si>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</si>
  <si>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</si>
  <si>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</si>
  <si>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</si>
  <si>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</si>
  <si>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</si>
  <si>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</si>
  <si>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</si>
  <si>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</si>
  <si>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</si>
  <si>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</si>
  <si>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</si>
  <si>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</si>
  <si>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</si>
  <si>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</si>
  <si>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</si>
  <si>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</si>
  <si>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</si>
  <si>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</si>
  <si>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</si>
  <si>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</si>
  <si>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</si>
  <si>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</si>
  <si>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</si>
  <si>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</si>
  <si>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</si>
  <si>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</si>
  <si>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</si>
  <si>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</si>
  <si>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</si>
  <si>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</si>
  <si>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</si>
  <si>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</si>
  <si>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</si>
  <si>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</si>
  <si>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</si>
  <si>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</si>
  <si>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</si>
  <si>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</si>
  <si>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</si>
  <si>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</si>
  <si>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</si>
  <si>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</si>
  <si>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</si>
  <si>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</si>
  <si>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</si>
  <si>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</si>
  <si>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</si>
  <si>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</si>
  <si>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</si>
  <si>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</si>
  <si>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</si>
  <si>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</si>
  <si>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</si>
  <si>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</si>
  <si>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</si>
  <si>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</si>
  <si>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</si>
  <si>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</si>
  <si>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</si>
  <si>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</si>
  <si>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</si>
  <si>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</si>
  <si>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</si>
  <si>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</si>
  <si>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</si>
  <si>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</si>
  <si>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</si>
  <si>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</si>
  <si>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</si>
  <si>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</si>
  <si>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</si>
  <si>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</si>
  <si>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</si>
  <si>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</si>
  <si>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</si>
  <si>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</si>
  <si>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</si>
  <si>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</si>
  <si>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</si>
  <si>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</si>
  <si>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</si>
  <si>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</si>
  <si>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</si>
  <si>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</si>
  <si>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</si>
  <si>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</si>
  <si>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</si>
  <si>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</si>
  <si>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</si>
  <si>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</si>
  <si>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</si>
  <si>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</si>
  <si>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</si>
  <si>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</si>
  <si>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</si>
  <si>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</si>
  <si>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</si>
  <si>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</si>
  <si>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</si>
  <si>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</si>
  <si>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</si>
  <si>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</si>
  <si>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</si>
  <si>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</si>
  <si>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</si>
  <si>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</si>
  <si>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</si>
  <si>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</si>
  <si>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</si>
  <si>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</si>
  <si>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</si>
  <si>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</si>
  <si>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</si>
  <si>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</si>
  <si>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</si>
  <si>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</si>
  <si>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</si>
  <si>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</si>
  <si>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</si>
  <si>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</si>
  <si>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</si>
  <si>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</si>
  <si>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</si>
  <si>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</si>
  <si>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</si>
  <si>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</si>
  <si>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</si>
  <si>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</si>
  <si>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</si>
  <si>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</si>
  <si>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</si>
  <si>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</si>
  <si>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</si>
  <si>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</si>
  <si>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</si>
  <si>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</si>
  <si>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</si>
  <si>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</si>
  <si>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</si>
  <si>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</si>
  <si>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</si>
  <si>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</si>
  <si>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</si>
  <si>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</si>
  <si>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</si>
  <si>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</si>
  <si>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</si>
  <si>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</si>
  <si>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</si>
  <si>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</si>
  <si>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</si>
  <si>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</si>
  <si>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</si>
  <si>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</si>
  <si>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</si>
  <si>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</si>
  <si>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</si>
  <si>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</si>
  <si>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</si>
  <si>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</si>
  <si>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</si>
  <si>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</si>
  <si>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</si>
  <si>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</si>
  <si>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</si>
  <si>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</si>
  <si>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</si>
  <si>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</si>
  <si>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</si>
  <si>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</si>
  <si>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</si>
  <si>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</si>
  <si>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</si>
  <si>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</si>
  <si>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</si>
  <si>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</si>
  <si>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</si>
  <si>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</si>
  <si>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</si>
  <si>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</si>
  <si>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</si>
  <si>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</si>
  <si>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</si>
  <si>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</si>
  <si>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</si>
  <si>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</si>
  <si>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</si>
  <si>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</si>
  <si>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</si>
  <si>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</si>
  <si>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</si>
  <si>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</si>
  <si>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</si>
  <si>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</si>
  <si>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</si>
  <si>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</si>
  <si>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</si>
  <si>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</si>
  <si>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</si>
  <si>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</si>
  <si>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</si>
  <si>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</si>
  <si>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</si>
  <si>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</si>
  <si>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</si>
  <si>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</si>
  <si>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</si>
  <si>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</si>
  <si>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</si>
  <si>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</si>
  <si>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</si>
  <si>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</si>
  <si>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</si>
  <si>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</si>
  <si>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</si>
  <si>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</si>
  <si>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</si>
  <si>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</si>
  <si>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</si>
  <si>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</si>
  <si>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</si>
  <si>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</si>
  <si>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</si>
  <si>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</si>
  <si>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</si>
  <si>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</si>
  <si>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</si>
  <si>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</si>
  <si>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</si>
  <si>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</si>
  <si>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</si>
  <si>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</si>
  <si>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</si>
  <si>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</si>
  <si>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</si>
  <si>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</si>
  <si>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</si>
  <si>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</si>
  <si>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</si>
  <si>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</si>
  <si>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</si>
  <si>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</si>
  <si>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</si>
  <si>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</si>
  <si>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</si>
  <si>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</si>
  <si>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</si>
  <si>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</si>
  <si>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</si>
  <si>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</si>
  <si>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</si>
  <si>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</si>
  <si>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</si>
  <si>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</si>
  <si>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</si>
  <si>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</si>
  <si>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</si>
  <si>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</si>
  <si>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</si>
  <si>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</si>
  <si>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</si>
  <si>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</si>
  <si>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</si>
  <si>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</si>
  <si>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</si>
  <si>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</si>
  <si>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</si>
  <si>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</si>
  <si>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</si>
  <si>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</si>
  <si>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</si>
  <si>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</si>
  <si>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</si>
  <si>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</si>
  <si>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</si>
  <si>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</si>
  <si>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</si>
  <si>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</si>
  <si>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</si>
  <si>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</si>
  <si>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</si>
  <si>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</si>
  <si>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</si>
  <si>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</si>
  <si>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</si>
  <si>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</si>
  <si>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</si>
  <si>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</si>
  <si>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</si>
  <si>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</si>
  <si>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</si>
  <si>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</si>
  <si>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</si>
  <si>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</si>
  <si>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</si>
  <si>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</si>
  <si>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</si>
  <si>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</si>
  <si>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</si>
  <si>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</si>
  <si>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</si>
  <si>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</si>
  <si>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</si>
  <si>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</si>
  <si>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</si>
  <si>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</si>
  <si>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</si>
  <si>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</si>
  <si>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</si>
  <si>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</si>
  <si>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</si>
  <si>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</si>
  <si>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</si>
  <si>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</si>
  <si>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</si>
  <si>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</si>
  <si>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</si>
  <si>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</si>
  <si>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</si>
  <si>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</si>
  <si>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</si>
  <si>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</si>
  <si>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</si>
  <si>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</si>
  <si>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</si>
  <si>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</si>
  <si>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</si>
  <si>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</si>
  <si>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</si>
  <si>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</si>
  <si>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</si>
  <si>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</si>
  <si>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</si>
  <si>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</si>
  <si>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</si>
  <si>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</si>
  <si>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</si>
  <si>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</si>
  <si>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</si>
  <si>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</si>
  <si>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</si>
  <si>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</si>
  <si>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</si>
  <si>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</si>
  <si>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</si>
  <si>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</si>
  <si>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</si>
  <si>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</si>
  <si>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</si>
  <si>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</si>
  <si>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</si>
  <si>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</si>
  <si>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</si>
  <si>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</si>
  <si>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</si>
  <si>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</si>
  <si>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</si>
  <si>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</si>
  <si>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</si>
  <si>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</si>
  <si>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</si>
  <si>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</si>
  <si>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</si>
  <si>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</si>
  <si>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</si>
  <si>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</si>
  <si>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</si>
  <si>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</si>
  <si>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</si>
  <si>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</si>
  <si>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</si>
  <si>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</si>
  <si>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</si>
  <si>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</si>
  <si>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</si>
  <si>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</si>
  <si>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</si>
  <si>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</si>
  <si>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</si>
  <si>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</si>
  <si>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</si>
  <si>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</si>
  <si>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</si>
  <si>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</si>
  <si>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</si>
  <si>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</si>
  <si>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</si>
  <si>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</si>
  <si>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</si>
  <si>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</si>
  <si>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</si>
  <si>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</si>
  <si>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</si>
  <si>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</si>
  <si>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</si>
  <si>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</si>
  <si>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</si>
  <si>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</si>
  <si>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</si>
  <si>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</si>
  <si>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</si>
  <si>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</si>
  <si>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</si>
  <si>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</si>
  <si>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</si>
  <si>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</si>
  <si>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</si>
  <si>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</si>
  <si>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</si>
  <si>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</si>
  <si>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</si>
  <si>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</si>
  <si>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</si>
  <si>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</si>
  <si>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</si>
  <si>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</si>
  <si>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</si>
  <si>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</si>
  <si>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</si>
  <si>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</si>
  <si>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</si>
  <si>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</si>
  <si>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</si>
  <si>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</si>
  <si>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</si>
  <si>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</si>
  <si>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</si>
  <si>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</si>
  <si>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</si>
  <si>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</si>
  <si>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</si>
  <si>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</si>
  <si>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</si>
  <si>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</si>
  <si>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</si>
  <si>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</si>
  <si>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</si>
  <si>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</si>
  <si>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</si>
  <si>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</si>
  <si>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</si>
  <si>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</si>
  <si>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</si>
  <si>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</si>
  <si>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</si>
  <si>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</si>
  <si>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</si>
  <si>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</si>
  <si>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</si>
  <si>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</si>
  <si>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</si>
  <si>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</si>
  <si>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</si>
  <si>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</si>
  <si>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</si>
  <si>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</si>
  <si>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</si>
  <si>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</si>
  <si>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</si>
  <si>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</si>
  <si>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</si>
  <si>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</si>
  <si>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</si>
  <si>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</si>
  <si>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</si>
  <si>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</si>
  <si>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</si>
  <si>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</si>
  <si>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</si>
  <si>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</si>
  <si>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</si>
  <si>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</si>
  <si>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</si>
  <si>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</si>
  <si>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</si>
  <si>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</si>
  <si>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</si>
  <si>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</si>
  <si>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</si>
  <si>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</si>
  <si>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</si>
  <si>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</si>
  <si>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</si>
  <si>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</si>
  <si>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</si>
  <si>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</si>
  <si>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</si>
  <si>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</si>
  <si>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</si>
  <si>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</si>
  <si>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</si>
  <si>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</si>
  <si>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</si>
  <si>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</si>
  <si>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</si>
  <si>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</si>
  <si>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</si>
  <si>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</si>
  <si>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</si>
  <si>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</si>
  <si>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</si>
  <si>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</si>
  <si>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</si>
  <si>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</si>
  <si>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</si>
  <si>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</si>
  <si>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</si>
  <si>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</si>
  <si>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</si>
  <si>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</si>
  <si>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</si>
  <si>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</si>
  <si>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</si>
  <si>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</si>
  <si>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</si>
  <si>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</si>
  <si>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</si>
  <si>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</si>
  <si>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</si>
  <si>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</si>
  <si>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</si>
  <si>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</si>
  <si>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</si>
  <si>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</si>
  <si>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</si>
  <si>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</si>
  <si>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</si>
  <si>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</si>
  <si>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</si>
  <si>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</si>
  <si>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</si>
  <si>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</si>
  <si>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</si>
  <si>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</si>
  <si>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</si>
  <si>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</si>
  <si>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</si>
  <si>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</si>
  <si>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</si>
  <si>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</si>
  <si>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</si>
  <si>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</si>
  <si>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</si>
  <si>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</si>
  <si>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</si>
  <si>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</si>
  <si>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</si>
  <si>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</si>
  <si>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</si>
  <si>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</si>
  <si>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</si>
  <si>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</si>
  <si>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</si>
  <si>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</si>
  <si>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</si>
  <si>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</si>
  <si>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</si>
  <si>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</si>
  <si>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</si>
  <si>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</si>
  <si>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</si>
  <si>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</si>
  <si>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</si>
  <si>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</si>
  <si>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</si>
  <si>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</si>
  <si>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</si>
  <si>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</si>
  <si>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</si>
  <si>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</si>
  <si>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</si>
  <si>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</si>
  <si>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</si>
  <si>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</si>
  <si>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</si>
  <si>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</si>
  <si>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</si>
  <si>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</si>
  <si>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</si>
  <si>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</si>
  <si>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</si>
  <si>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</si>
  <si>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</si>
  <si>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</si>
  <si>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</si>
  <si>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</si>
  <si>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</si>
  <si>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</si>
  <si>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</si>
  <si>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</si>
  <si>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</si>
  <si>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</si>
  <si>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</si>
  <si>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</si>
  <si>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</si>
  <si>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</si>
  <si>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</si>
  <si>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</si>
  <si>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</si>
  <si>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</si>
  <si>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</si>
  <si>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</si>
  <si>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</si>
  <si>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</si>
  <si>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</si>
  <si>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</si>
  <si>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</si>
  <si>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</si>
  <si>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</si>
  <si>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</si>
  <si>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</si>
  <si>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</si>
  <si>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</si>
  <si>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</si>
  <si>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</si>
  <si>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</si>
  <si>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</si>
  <si>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</si>
  <si>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</si>
  <si>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</si>
  <si>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</si>
  <si>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</si>
  <si>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</si>
  <si>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</si>
  <si>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</si>
  <si>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</si>
  <si>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</si>
  <si>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</si>
  <si>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</si>
  <si>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</si>
  <si>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</si>
  <si>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</si>
  <si>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</si>
  <si>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</si>
  <si>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</si>
  <si>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</si>
  <si>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</si>
  <si>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</si>
  <si>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</si>
  <si>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</si>
  <si>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</si>
  <si>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</si>
  <si>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</si>
  <si>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</si>
  <si>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</si>
  <si>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</si>
  <si>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</si>
  <si>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</si>
  <si>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</si>
  <si>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</si>
  <si>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</si>
  <si>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</si>
  <si>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</si>
  <si>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</si>
  <si>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</si>
  <si>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</si>
  <si>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</si>
  <si>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</si>
  <si>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</si>
  <si>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</si>
  <si>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</si>
  <si>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</si>
  <si>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</si>
  <si>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</si>
  <si>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</si>
  <si>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</si>
  <si>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</si>
  <si>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</si>
  <si>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</si>
  <si>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</si>
  <si>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</si>
  <si>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</si>
  <si>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</si>
  <si>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</si>
  <si>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</si>
  <si>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</si>
  <si>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</si>
  <si>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</si>
  <si>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</si>
  <si>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</si>
  <si>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</si>
  <si>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</si>
  <si>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</si>
  <si>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</si>
  <si>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</si>
  <si>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</si>
  <si>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</si>
  <si>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</si>
  <si>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</si>
  <si>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</si>
  <si>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</si>
  <si>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</si>
  <si>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</si>
  <si>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</si>
  <si>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</si>
  <si>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</si>
  <si>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</si>
  <si>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</si>
  <si>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</si>
  <si>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</si>
  <si>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</si>
  <si>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</si>
  <si>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</si>
  <si>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</si>
  <si>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</si>
  <si>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</si>
  <si>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</si>
  <si>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</si>
  <si>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</si>
  <si>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</si>
  <si>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</si>
  <si>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</si>
  <si>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</si>
  <si>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</si>
  <si>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</si>
  <si>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</si>
  <si>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</si>
  <si>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</si>
  <si>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</si>
  <si>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</si>
  <si>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</si>
  <si>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</si>
  <si>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</si>
  <si>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</si>
  <si>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</si>
  <si>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</si>
  <si>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</si>
  <si>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</si>
  <si>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</si>
  <si>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</si>
  <si>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</si>
  <si>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</si>
  <si>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</si>
  <si>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</si>
  <si>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</si>
  <si>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</si>
  <si>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</si>
  <si>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</si>
  <si>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</si>
  <si>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</si>
  <si>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</si>
  <si>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</si>
  <si>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</si>
  <si>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</si>
  <si>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</si>
  <si>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</si>
  <si>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</si>
  <si>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</si>
  <si>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</si>
  <si>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</si>
  <si>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</si>
  <si>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</si>
  <si>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</si>
  <si>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</si>
  <si>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</si>
  <si>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</si>
  <si>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</si>
  <si>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</si>
  <si>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</si>
  <si>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</si>
  <si>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</si>
  <si>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</si>
  <si>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</si>
  <si>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</si>
  <si>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</si>
  <si>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</si>
  <si>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</si>
  <si>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</si>
  <si>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</si>
  <si>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</si>
  <si>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</si>
  <si>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</si>
  <si>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</si>
  <si>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</si>
  <si>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</si>
  <si>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</si>
  <si>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</si>
  <si>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</si>
  <si>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</si>
  <si>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</si>
  <si>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</si>
  <si>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</si>
  <si>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</si>
  <si>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</si>
  <si>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</si>
  <si>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</si>
  <si>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</si>
  <si>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</si>
  <si>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</si>
  <si>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</si>
  <si>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</si>
  <si>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</si>
  <si>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</si>
  <si>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</si>
  <si>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</si>
  <si>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</si>
  <si>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</si>
  <si>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</si>
  <si>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</si>
  <si>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</si>
  <si>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</si>
  <si>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</si>
  <si>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</si>
  <si>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</si>
  <si>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</si>
  <si>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</si>
  <si>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</si>
  <si>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</si>
  <si>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</si>
  <si>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</si>
  <si>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</si>
  <si>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</si>
  <si>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</si>
  <si>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</si>
  <si>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</si>
  <si>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</si>
  <si>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</si>
  <si>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</si>
  <si>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</si>
  <si>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</si>
  <si>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</si>
  <si>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</si>
  <si>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</si>
  <si>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</si>
  <si>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</si>
  <si>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</si>
  <si>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</si>
  <si>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</si>
  <si>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</si>
  <si>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</si>
  <si>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</si>
  <si>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</si>
  <si>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</si>
  <si>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</si>
  <si>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</si>
  <si>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</si>
  <si>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</si>
  <si>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</si>
  <si>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</si>
  <si>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</si>
  <si>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</si>
  <si>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</si>
  <si>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</si>
  <si>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</si>
  <si>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</si>
  <si>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</si>
  <si>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</si>
  <si>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</si>
  <si>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</si>
  <si>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</si>
  <si>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</si>
  <si>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</si>
  <si>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</si>
  <si>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</si>
  <si>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</si>
  <si>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</si>
  <si>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</si>
  <si>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</si>
  <si>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</si>
  <si>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</si>
  <si>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</si>
  <si>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</si>
  <si>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</si>
  <si>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</si>
  <si>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</si>
  <si>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</si>
  <si>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</si>
  <si>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</si>
  <si>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</si>
  <si>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</si>
  <si>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</si>
  <si>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</si>
  <si>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</si>
  <si>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</si>
  <si>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</si>
  <si>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</si>
  <si>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</si>
  <si>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</si>
  <si>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</si>
  <si>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</si>
  <si>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</si>
  <si>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</si>
  <si>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</si>
  <si>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</si>
  <si>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</si>
  <si>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</si>
  <si>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</si>
  <si>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</si>
  <si>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</si>
  <si>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</si>
  <si>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</si>
  <si>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</si>
  <si>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</si>
  <si>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</si>
  <si>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</si>
  <si>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</si>
  <si>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</si>
  <si>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</si>
  <si>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</si>
  <si>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</si>
  <si>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</si>
  <si>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</si>
  <si>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</si>
  <si>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</si>
  <si>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</si>
  <si>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</si>
  <si>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</si>
  <si>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</si>
  <si>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</si>
  <si>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</si>
  <si>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</si>
  <si>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</si>
  <si>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</si>
  <si>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</si>
  <si>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</si>
  <si>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</si>
  <si>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</si>
  <si>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</si>
  <si>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</si>
  <si>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</si>
  <si>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</si>
  <si>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</si>
  <si>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</si>
  <si>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</si>
  <si>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</si>
  <si>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</si>
  <si>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</si>
  <si>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</si>
  <si>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</si>
  <si>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</si>
  <si>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</si>
  <si>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</si>
  <si>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</si>
  <si>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</si>
  <si>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</si>
  <si>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</si>
  <si>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</si>
  <si>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</si>
  <si>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</si>
  <si>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</si>
  <si>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</si>
  <si>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</si>
  <si>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</si>
  <si>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</si>
  <si>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</si>
  <si>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</si>
  <si>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</si>
  <si>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</si>
  <si>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</si>
  <si>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</si>
  <si>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</si>
  <si>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</si>
  <si>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</si>
  <si>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</si>
  <si>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</si>
  <si>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</si>
  <si>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</si>
  <si>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</si>
  <si>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</si>
  <si>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</si>
  <si>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</si>
  <si>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</si>
  <si>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</si>
  <si>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</si>
  <si>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</si>
  <si>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</si>
  <si>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</si>
  <si>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</si>
  <si>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</si>
  <si>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</si>
  <si>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</si>
  <si>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</si>
  <si>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</si>
  <si>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</si>
  <si>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</si>
  <si>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</si>
  <si>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</si>
  <si>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</si>
  <si>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</si>
  <si>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</si>
  <si>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</si>
  <si>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</si>
  <si>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</si>
  <si>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</si>
  <si>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</si>
  <si>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</si>
  <si>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</si>
  <si>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</si>
  <si>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</si>
  <si>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</si>
  <si>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</si>
  <si>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</si>
  <si>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</si>
  <si>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</si>
  <si>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</si>
  <si>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</si>
  <si>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</si>
  <si>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</si>
  <si>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</si>
  <si>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</si>
  <si>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</si>
  <si>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</si>
  <si>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</si>
  <si>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</si>
  <si>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</si>
  <si>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</si>
  <si>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</si>
  <si>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</si>
  <si>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</si>
  <si>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</si>
  <si>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</si>
  <si>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</si>
  <si>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</si>
  <si>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</si>
  <si>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</si>
  <si>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</si>
  <si>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</si>
  <si>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</si>
  <si>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</si>
  <si>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</si>
  <si>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</si>
  <si>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</si>
  <si>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</si>
  <si>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</si>
  <si>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</si>
  <si>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</si>
  <si>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</si>
  <si>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</si>
  <si>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</si>
  <si>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</si>
  <si>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</si>
  <si>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</si>
  <si>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</si>
  <si>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</si>
  <si>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</si>
  <si>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</si>
  <si>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</si>
  <si>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</si>
  <si>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</si>
  <si>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</si>
  <si>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</si>
  <si>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</si>
  <si>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</si>
  <si>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</si>
  <si>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</si>
  <si>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</si>
  <si>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</si>
  <si>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</si>
  <si>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</si>
  <si>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</si>
  <si>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</si>
  <si>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</si>
  <si>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</si>
  <si>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</si>
  <si>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</si>
  <si>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</si>
  <si>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</si>
  <si>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</si>
  <si>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</si>
  <si>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</si>
  <si>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</si>
  <si>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</si>
  <si>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</si>
  <si>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</si>
  <si>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</si>
  <si>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</si>
  <si>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</si>
  <si>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</si>
  <si>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</si>
  <si>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</si>
  <si>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</si>
  <si>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</si>
  <si>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</si>
  <si>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</si>
  <si>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</si>
  <si>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</si>
  <si>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</si>
  <si>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</si>
  <si>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</si>
  <si>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</si>
  <si>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</si>
  <si>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</si>
  <si>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</si>
  <si>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</si>
  <si>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</si>
  <si>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</si>
  <si>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</si>
  <si>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</si>
  <si>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</si>
  <si>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</si>
  <si>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</si>
  <si>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</si>
  <si>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</si>
  <si>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</si>
  <si>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</si>
  <si>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</si>
  <si>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</si>
  <si>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</si>
  <si>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</si>
  <si>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</si>
  <si>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</si>
  <si>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</si>
  <si>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</si>
  <si>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</si>
  <si>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</si>
  <si>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</si>
  <si>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</si>
  <si>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</si>
  <si>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</si>
  <si>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</si>
  <si>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</si>
  <si>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</si>
  <si>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</si>
  <si>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</si>
  <si>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</si>
  <si>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</si>
  <si>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</si>
  <si>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</si>
  <si>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</si>
  <si>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</si>
  <si>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</si>
  <si>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</si>
  <si>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</si>
  <si>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</si>
  <si>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</si>
  <si>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</si>
  <si>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</si>
  <si>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</si>
  <si>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</si>
  <si>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</si>
  <si>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</si>
  <si>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</si>
  <si>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</si>
  <si>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</si>
  <si>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</si>
  <si>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</si>
  <si>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</si>
  <si>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</si>
  <si>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</si>
  <si>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</si>
  <si>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</si>
  <si>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</si>
  <si>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</si>
  <si>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</si>
  <si>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</si>
  <si>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</si>
  <si>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</si>
  <si>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</si>
  <si>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</si>
  <si>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</si>
  <si>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</si>
  <si>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</si>
  <si>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</si>
  <si>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</si>
  <si>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</si>
  <si>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</si>
  <si>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</si>
  <si>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</si>
  <si>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</si>
  <si>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</si>
  <si>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</si>
  <si>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</si>
  <si>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</si>
  <si>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</si>
  <si>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</si>
  <si>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</si>
  <si>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</si>
  <si>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</si>
  <si>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</si>
  <si>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</si>
  <si>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</si>
  <si>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</si>
  <si>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</si>
  <si>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</si>
  <si>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</si>
  <si>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</si>
  <si>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</si>
  <si>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</si>
  <si>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</si>
  <si>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</si>
  <si>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</si>
  <si>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</si>
  <si>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</si>
  <si>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</si>
  <si>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</si>
  <si>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</si>
  <si>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</si>
  <si>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</si>
  <si>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</si>
  <si>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</si>
  <si>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</si>
  <si>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</si>
  <si>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</si>
  <si>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</si>
  <si>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</si>
  <si>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</si>
  <si>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</si>
  <si>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</si>
  <si>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</si>
  <si>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</si>
  <si>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</si>
  <si>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</si>
  <si>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</si>
  <si>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</si>
  <si>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</si>
  <si>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</si>
  <si>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</si>
  <si>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</si>
  <si>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</si>
  <si>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</si>
  <si>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</si>
  <si>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</si>
  <si>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</si>
  <si>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</si>
  <si>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</si>
  <si>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</si>
  <si>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</si>
  <si>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</si>
  <si>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</si>
  <si>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</si>
  <si>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</si>
  <si>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</si>
  <si>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</si>
  <si>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</si>
  <si>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</si>
  <si>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</si>
  <si>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</si>
  <si>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</si>
  <si>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</si>
  <si>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</si>
  <si>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</si>
  <si>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</si>
  <si>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</si>
  <si>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</si>
  <si>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</si>
  <si>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</si>
  <si>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</si>
  <si>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</si>
  <si>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</si>
  <si>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</si>
  <si>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</si>
  <si>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</si>
  <si>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</si>
  <si>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</si>
  <si>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</si>
  <si>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</si>
  <si>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</si>
  <si>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</si>
  <si>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</si>
  <si>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</si>
  <si>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</si>
  <si>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</si>
  <si>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</si>
  <si>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</si>
  <si>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</si>
  <si>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</si>
  <si>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</si>
  <si>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</si>
  <si>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</si>
  <si>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</si>
  <si>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</si>
  <si>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</si>
  <si>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</si>
  <si>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</si>
  <si>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</si>
  <si>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</si>
  <si>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</si>
  <si>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</si>
  <si>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</si>
  <si>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</si>
  <si>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</si>
  <si>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</si>
  <si>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</si>
  <si>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</si>
  <si>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</si>
  <si>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</si>
  <si>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</si>
  <si>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</si>
  <si>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</si>
  <si>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</si>
  <si>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</si>
  <si>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</si>
  <si>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</si>
  <si>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</si>
  <si>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</si>
  <si>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</si>
  <si>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</si>
  <si>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</si>
  <si>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</si>
  <si>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</si>
  <si>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</si>
  <si>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</si>
  <si>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</si>
  <si>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</si>
  <si>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</si>
  <si>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</si>
  <si>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</si>
  <si>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</si>
  <si>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</si>
  <si>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</si>
  <si>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</si>
  <si>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</si>
  <si>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</si>
  <si>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</si>
  <si>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</si>
  <si>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</si>
  <si>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</si>
  <si>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</si>
  <si>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</si>
  <si>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</si>
  <si>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</si>
  <si>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</si>
  <si>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</si>
  <si>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</si>
  <si>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</si>
  <si>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</si>
  <si>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</si>
  <si>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</si>
  <si>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</si>
  <si>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</si>
  <si>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</si>
  <si>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</si>
  <si>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</si>
  <si>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</si>
  <si>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</si>
  <si>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</si>
  <si>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</si>
  <si>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</si>
  <si>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</si>
  <si>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</si>
  <si>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</si>
  <si>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</si>
  <si>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</si>
  <si>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</si>
  <si>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</si>
  <si>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</si>
  <si>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</si>
  <si>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</si>
  <si>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</si>
  <si>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</si>
  <si>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</si>
  <si>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</si>
  <si>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</si>
  <si>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</si>
  <si>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</si>
  <si>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</si>
  <si>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</si>
  <si>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</si>
  <si>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</si>
  <si>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</si>
  <si>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</si>
  <si>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</si>
  <si>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</si>
  <si>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</si>
  <si>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</si>
  <si>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</si>
  <si>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</si>
  <si>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</si>
  <si>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</si>
  <si>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</si>
  <si>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</si>
  <si>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</si>
  <si>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</si>
  <si>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</si>
  <si>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</si>
  <si>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</si>
  <si>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</si>
  <si>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</si>
  <si>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</si>
  <si>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</si>
  <si>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</si>
  <si>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</si>
  <si>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</si>
  <si>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</si>
  <si>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</si>
  <si>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</si>
  <si>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</si>
  <si>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</si>
  <si>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</si>
  <si>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</si>
  <si>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</si>
  <si>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</si>
  <si>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</si>
  <si>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</si>
  <si>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</si>
  <si>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</si>
  <si>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</si>
  <si>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</si>
  <si>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</si>
  <si>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</si>
  <si>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</si>
  <si>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</si>
  <si>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</si>
  <si>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</si>
  <si>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</si>
  <si>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</si>
  <si>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</si>
  <si>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</si>
  <si>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</si>
  <si>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</si>
  <si>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</si>
  <si>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</si>
  <si>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</si>
  <si>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</si>
  <si>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</si>
  <si>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</si>
  <si>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</si>
  <si>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</si>
  <si>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</si>
  <si>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</si>
  <si>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</si>
  <si>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</si>
  <si>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</si>
  <si>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</si>
  <si>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</si>
  <si>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</si>
  <si>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</si>
  <si>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</si>
  <si>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</si>
  <si>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</si>
  <si>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</si>
  <si>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</si>
  <si>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</si>
  <si>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</si>
  <si>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</si>
  <si>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</si>
  <si>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</si>
  <si>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</si>
  <si>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</si>
  <si>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</si>
  <si>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</si>
  <si>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</si>
  <si>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</si>
  <si>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</si>
  <si>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</si>
  <si>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</si>
  <si>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</si>
  <si>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</si>
  <si>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</si>
  <si>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</si>
  <si>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</si>
  <si>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</si>
  <si>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</si>
  <si>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</si>
  <si>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</si>
  <si>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</si>
  <si>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</si>
  <si>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</si>
  <si>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</si>
  <si>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</si>
  <si>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</si>
  <si>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</si>
  <si>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</si>
  <si>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</si>
  <si>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</si>
  <si>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</si>
  <si>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</si>
  <si>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</si>
  <si>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</si>
  <si>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</si>
  <si>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</si>
  <si>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</si>
  <si>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</si>
  <si>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</si>
  <si>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</si>
  <si>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</si>
  <si>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</si>
  <si>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</si>
  <si>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</si>
  <si>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</si>
  <si>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</si>
  <si>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</si>
  <si>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</si>
  <si>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</si>
  <si>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</si>
  <si>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</si>
  <si>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</si>
  <si>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</si>
  <si>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</si>
  <si>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</si>
  <si>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</si>
  <si>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</si>
  <si>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</si>
  <si>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</si>
  <si>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</si>
  <si>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</si>
  <si>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</si>
  <si>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</si>
  <si>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</si>
  <si>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</si>
  <si>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</si>
  <si>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</si>
  <si>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</si>
  <si>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</si>
  <si>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</si>
  <si>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</si>
  <si>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</si>
  <si>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</si>
  <si>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</si>
  <si>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</si>
  <si>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</si>
  <si>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</si>
  <si>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</si>
  <si>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</si>
  <si>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</si>
  <si>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</si>
  <si>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</si>
  <si>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</si>
  <si>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</si>
  <si>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</si>
  <si>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</si>
  <si>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</si>
  <si>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</si>
  <si>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</si>
  <si>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</si>
  <si>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</si>
  <si>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</si>
  <si>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</si>
  <si>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</si>
  <si>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</si>
  <si>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</si>
  <si>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</si>
  <si>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</si>
  <si>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</si>
  <si>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</si>
  <si>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</si>
  <si>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</si>
  <si>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</si>
  <si>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</si>
  <si>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</si>
  <si>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</si>
  <si>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</si>
  <si>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</si>
  <si>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</si>
  <si>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</si>
  <si>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</si>
  <si>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</si>
  <si>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</si>
  <si>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</si>
  <si>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</si>
  <si>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</si>
  <si>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</si>
  <si>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</si>
  <si>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</si>
  <si>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</si>
  <si>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</si>
  <si>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</si>
  <si>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</si>
  <si>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</si>
  <si>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</si>
  <si>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</si>
  <si>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</si>
  <si>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</si>
  <si>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</si>
  <si>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</si>
  <si>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</si>
  <si>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</si>
  <si>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</si>
  <si>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</si>
  <si>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</si>
  <si>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</si>
  <si>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</si>
  <si>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</si>
  <si>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</si>
  <si>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</si>
  <si>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</si>
  <si>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</si>
  <si>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</si>
  <si>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</si>
  <si>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</si>
  <si>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</si>
  <si>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</si>
  <si>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</si>
  <si>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</si>
  <si>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</si>
  <si>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</si>
  <si>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</si>
  <si>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</si>
  <si>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</si>
  <si>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</si>
  <si>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</si>
  <si>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</si>
  <si>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</si>
  <si>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</si>
  <si>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</si>
  <si>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</si>
  <si>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</si>
  <si>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</si>
  <si>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</si>
  <si>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</si>
  <si>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</si>
  <si>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</si>
  <si>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</si>
  <si>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</si>
  <si>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</si>
  <si>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</si>
  <si>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</si>
  <si>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</si>
  <si>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</si>
  <si>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</si>
  <si>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</si>
  <si>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</si>
  <si>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</si>
  <si>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</si>
  <si>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</si>
  <si>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</si>
  <si>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</si>
  <si>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</si>
  <si>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</si>
  <si>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</si>
  <si>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</si>
  <si>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</si>
  <si>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</si>
  <si>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</si>
  <si>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</si>
  <si>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</si>
  <si>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</si>
  <si>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</si>
  <si>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</si>
  <si>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</si>
  <si>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</si>
  <si>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</si>
  <si>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</si>
  <si>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</si>
  <si>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</si>
  <si>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</si>
  <si>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</si>
  <si>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</si>
  <si>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</si>
  <si>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</si>
  <si>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</si>
  <si>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</si>
  <si>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</si>
  <si>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</si>
  <si>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</si>
  <si>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</si>
  <si>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</si>
  <si>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</si>
  <si>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</si>
  <si>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</si>
  <si>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</si>
  <si>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</si>
  <si>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</si>
  <si>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</si>
  <si>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</si>
  <si>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</si>
  <si>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</si>
  <si>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</si>
  <si>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</si>
  <si>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</si>
  <si>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</si>
  <si>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</si>
  <si>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</si>
  <si>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</si>
  <si>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</si>
  <si>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</si>
  <si>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</si>
  <si>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</si>
  <si>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</si>
  <si>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</si>
  <si>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</si>
  <si>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</si>
  <si>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</si>
  <si>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</si>
  <si>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</si>
  <si>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</si>
  <si>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</si>
  <si>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</si>
  <si>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</si>
  <si>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</si>
  <si>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</si>
  <si>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</si>
  <si>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</si>
  <si>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</si>
  <si>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</si>
  <si>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</si>
  <si>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</si>
  <si>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</si>
  <si>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</si>
  <si>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</si>
  <si>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</si>
  <si>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</si>
  <si>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</si>
  <si>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</si>
  <si>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</si>
  <si>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</si>
  <si>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</si>
  <si>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</si>
  <si>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</si>
  <si>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</si>
  <si>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</si>
  <si>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</si>
  <si>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</si>
  <si>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</si>
  <si>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</si>
  <si>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</si>
  <si>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</si>
  <si>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</si>
  <si>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</si>
  <si>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</si>
  <si>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</si>
  <si>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</si>
  <si>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</si>
  <si>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</si>
  <si>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</si>
  <si>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</si>
  <si>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</si>
  <si>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</si>
  <si>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</si>
  <si>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</si>
  <si>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</si>
  <si>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</si>
  <si>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</si>
  <si>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</si>
  <si>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</si>
  <si>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</si>
  <si>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</si>
  <si>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</si>
  <si>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</si>
  <si>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</si>
  <si>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</si>
  <si>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</si>
  <si>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</si>
  <si>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</si>
  <si>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</si>
  <si>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</si>
  <si>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</si>
  <si>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</si>
  <si>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</si>
  <si>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</si>
  <si>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</si>
  <si>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</si>
  <si>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</si>
  <si>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</si>
  <si>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</si>
  <si>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</si>
  <si>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</si>
  <si>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</si>
  <si>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</si>
  <si>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</si>
  <si>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</si>
  <si>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</si>
  <si>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</si>
  <si>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</si>
  <si>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</si>
  <si>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</si>
  <si>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</si>
  <si>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</si>
  <si>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</si>
  <si>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</si>
  <si>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</si>
  <si>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</si>
  <si>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</si>
  <si>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</si>
  <si>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</si>
  <si>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</si>
  <si>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</si>
  <si>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</si>
  <si>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</si>
  <si>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</si>
  <si>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</si>
  <si>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</si>
  <si>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</si>
  <si>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</si>
  <si>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</si>
  <si>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</si>
  <si>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</si>
  <si>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</si>
  <si>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</si>
  <si>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</si>
  <si>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</si>
  <si>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</si>
  <si>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</si>
  <si>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</si>
  <si>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</si>
  <si>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</si>
  <si>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</si>
  <si>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</si>
  <si>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</si>
  <si>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</si>
  <si>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</si>
  <si>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</si>
  <si>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</si>
  <si>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</si>
  <si>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</si>
  <si>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</si>
  <si>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</si>
  <si>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</si>
  <si>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</si>
  <si>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</si>
  <si>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</si>
  <si>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</si>
  <si>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</si>
  <si>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</si>
  <si>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</si>
  <si>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</si>
  <si>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</si>
  <si>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</si>
  <si>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</si>
  <si>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</si>
  <si>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</si>
  <si>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</si>
  <si>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</si>
  <si>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</si>
  <si>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</si>
  <si>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</si>
  <si>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</si>
  <si>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</si>
  <si>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</si>
  <si>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</si>
  <si>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</si>
  <si>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</si>
  <si>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</si>
  <si>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</si>
  <si>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</si>
  <si>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</si>
  <si>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</si>
  <si>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</si>
  <si>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</si>
  <si>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</si>
  <si>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</si>
  <si>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</si>
  <si>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</si>
  <si>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</si>
  <si>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</si>
  <si>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</si>
  <si>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</si>
  <si>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</si>
  <si>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</si>
  <si>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</si>
  <si>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</si>
  <si>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</si>
  <si>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</si>
  <si>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</si>
  <si>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</si>
  <si>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</si>
  <si>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</si>
  <si>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</si>
  <si>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</si>
  <si>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</si>
  <si>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</si>
  <si>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</si>
  <si>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</si>
  <si>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</si>
  <si>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</si>
  <si>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</si>
  <si>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</si>
  <si>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</si>
  <si>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</si>
  <si>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</si>
  <si>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</si>
  <si>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</si>
  <si>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</si>
  <si>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</si>
  <si>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</si>
  <si>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</si>
  <si>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</si>
  <si>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</si>
  <si>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</si>
  <si>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</si>
  <si>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</si>
  <si>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</si>
  <si>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</si>
  <si>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</si>
  <si>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</si>
  <si>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</si>
  <si>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</si>
  <si>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</si>
  <si>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</si>
  <si>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</si>
  <si>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</si>
  <si>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</si>
  <si>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</si>
  <si>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</si>
  <si>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</si>
  <si>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</si>
  <si>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</si>
  <si>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</si>
  <si>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</si>
  <si>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</si>
  <si>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</si>
  <si>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</si>
  <si>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</si>
  <si>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</si>
  <si>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</si>
  <si>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</si>
  <si>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</si>
  <si>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</si>
  <si>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</si>
  <si>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</si>
  <si>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</si>
  <si>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</si>
  <si>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</si>
  <si>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</si>
  <si>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</si>
  <si>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</si>
  <si>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</si>
  <si>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</si>
  <si>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</si>
  <si>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</si>
  <si>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</si>
  <si>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</si>
  <si>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</si>
  <si>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</si>
  <si>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</si>
  <si>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</si>
  <si>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</si>
  <si>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</si>
  <si>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</si>
  <si>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</si>
  <si>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</si>
  <si>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</si>
  <si>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</si>
  <si>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</si>
  <si>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</si>
  <si>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</si>
  <si>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</si>
  <si>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</si>
  <si>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</si>
  <si>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</si>
  <si>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</si>
  <si>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</si>
  <si>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</si>
  <si>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</si>
  <si>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</si>
  <si>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</si>
  <si>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</si>
  <si>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</si>
  <si>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</si>
  <si>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</si>
  <si>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</si>
  <si>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</si>
  <si>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</si>
  <si>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</si>
  <si>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</si>
  <si>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</si>
  <si>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</si>
  <si>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</si>
  <si>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</si>
  <si>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</si>
  <si>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</si>
  <si>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</si>
  <si>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</si>
  <si>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</si>
  <si>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</si>
  <si>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</si>
  <si>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</si>
  <si>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</si>
  <si>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</si>
  <si>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</si>
  <si>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</si>
  <si>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</si>
  <si>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</si>
  <si>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</si>
  <si>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</si>
  <si>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</si>
  <si>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</si>
  <si>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</si>
  <si>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</si>
  <si>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</si>
  <si>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</si>
  <si>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</si>
  <si>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</si>
  <si>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</si>
  <si>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</si>
  <si>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</si>
  <si>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</si>
  <si>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</si>
  <si>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</si>
  <si>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</si>
  <si>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</si>
  <si>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</si>
  <si>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</si>
  <si>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</si>
  <si>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</si>
  <si>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</si>
  <si>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</si>
  <si>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</si>
  <si>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</si>
  <si>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</si>
  <si>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</si>
  <si>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</si>
  <si>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</si>
  <si>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</si>
  <si>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</si>
  <si>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</si>
  <si>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</si>
  <si>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</si>
  <si>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</si>
  <si>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</si>
  <si>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</si>
  <si>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</si>
  <si>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</si>
  <si>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</si>
  <si>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</si>
  <si>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</si>
  <si>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</si>
  <si>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</si>
  <si>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</si>
  <si>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</si>
  <si>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</si>
  <si>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</si>
  <si>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</si>
  <si>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</si>
  <si>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</si>
  <si>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</si>
  <si>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</si>
  <si>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</si>
  <si>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</si>
  <si>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</si>
  <si>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</si>
  <si>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</si>
  <si>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</si>
  <si>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</si>
  <si>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</si>
  <si>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</si>
  <si>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</si>
  <si>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</si>
  <si>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</si>
  <si>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</si>
  <si>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</si>
  <si>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</si>
  <si>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</si>
  <si>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</si>
  <si>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</si>
  <si>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</si>
  <si>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</si>
  <si>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</si>
  <si>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</si>
  <si>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</si>
  <si>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</si>
  <si>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</si>
  <si>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</si>
  <si>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</si>
  <si>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</si>
  <si>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</si>
  <si>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</si>
  <si>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</si>
  <si>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</si>
  <si>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</si>
  <si>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</si>
  <si>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</si>
  <si>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</si>
  <si>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</si>
  <si>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</si>
  <si>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</si>
  <si>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</si>
  <si>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</si>
  <si>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</si>
  <si>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</si>
  <si>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</si>
  <si>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</si>
  <si>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</si>
  <si>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</si>
  <si>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</si>
  <si>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</si>
  <si>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</si>
  <si>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</si>
  <si>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</si>
  <si>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</si>
  <si>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</si>
  <si>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</si>
  <si>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</si>
  <si>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</si>
  <si>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</si>
  <si>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</si>
  <si>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</si>
  <si>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</si>
  <si>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</si>
  <si>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</si>
  <si>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</si>
  <si>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</si>
  <si>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</si>
  <si>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</si>
  <si>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</si>
  <si>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</si>
  <si>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</si>
  <si>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</si>
  <si>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</si>
  <si>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</si>
  <si>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</si>
  <si>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</si>
  <si>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</si>
  <si>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</si>
  <si>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</si>
  <si>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</si>
  <si>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</si>
  <si>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</si>
  <si>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</si>
  <si>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</si>
  <si>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</si>
  <si>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</si>
  <si>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</si>
  <si>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</si>
  <si>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</si>
  <si>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</si>
  <si>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</si>
  <si>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</si>
  <si>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</si>
  <si>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</si>
  <si>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</si>
  <si>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</si>
  <si>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</si>
  <si>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</si>
  <si>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</si>
  <si>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</si>
  <si>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</si>
  <si>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</si>
  <si>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</si>
  <si>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</si>
  <si>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</si>
  <si>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</si>
  <si>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</si>
  <si>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</si>
  <si>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</si>
  <si>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</si>
  <si>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</si>
  <si>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</si>
  <si>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</si>
  <si>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</si>
  <si>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</si>
  <si>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</si>
  <si>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</si>
  <si>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</si>
  <si>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</si>
  <si>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</si>
  <si>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</si>
  <si>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</si>
  <si>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</si>
  <si>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</si>
  <si>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</si>
  <si>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</si>
  <si>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</si>
  <si>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</si>
  <si>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</si>
  <si>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</si>
  <si>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</si>
  <si>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</si>
  <si>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</si>
  <si>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</si>
  <si>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</si>
  <si>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</si>
  <si>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</si>
  <si>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</si>
  <si>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</si>
  <si>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</si>
  <si>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</si>
  <si>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</si>
  <si>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</si>
  <si>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</si>
  <si>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</si>
  <si>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</si>
  <si>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</si>
  <si>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</si>
  <si>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</si>
  <si>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</si>
  <si>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</si>
  <si>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</si>
  <si>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</si>
  <si>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</si>
  <si>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</si>
  <si>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</si>
  <si>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</si>
  <si>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</si>
  <si>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</si>
  <si>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</si>
  <si>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</si>
  <si>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</si>
  <si>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</si>
  <si>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</si>
  <si>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</si>
  <si>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</si>
  <si>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</si>
  <si>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</si>
  <si>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</si>
  <si>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</si>
  <si>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</si>
  <si>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</si>
  <si>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</si>
  <si>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</si>
  <si>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</si>
  <si>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</si>
  <si>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</si>
  <si>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</si>
  <si>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</si>
  <si>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</si>
  <si>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</si>
  <si>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</si>
  <si>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</si>
  <si>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</si>
  <si>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</si>
  <si>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</si>
  <si>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</si>
  <si>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</si>
  <si>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</si>
  <si>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</si>
  <si>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</si>
  <si>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</si>
  <si>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</si>
  <si>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</si>
  <si>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</si>
  <si>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</si>
  <si>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</si>
  <si>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</si>
  <si>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</si>
  <si>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</si>
  <si>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</si>
  <si>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</si>
  <si>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</si>
  <si>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</si>
  <si>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</si>
  <si>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</si>
  <si>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</si>
  <si>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</si>
  <si>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</si>
  <si>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</si>
  <si>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</si>
  <si>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</si>
  <si>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</si>
  <si>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</si>
  <si>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</si>
  <si>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</si>
  <si>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</si>
  <si>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</si>
  <si>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</si>
  <si>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</si>
  <si>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</si>
  <si>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</si>
  <si>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</si>
  <si>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</si>
  <si>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</si>
  <si>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</si>
  <si>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</si>
  <si>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</si>
  <si>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</si>
  <si>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</si>
  <si>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</si>
  <si>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</si>
  <si>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</si>
  <si>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</si>
  <si>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</si>
  <si>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</si>
  <si>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</si>
  <si>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</si>
  <si>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</si>
  <si>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</si>
  <si>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</si>
  <si>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</si>
  <si>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</si>
  <si>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</si>
  <si>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</si>
  <si>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</si>
  <si>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</si>
  <si>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</si>
  <si>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</si>
  <si>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</si>
  <si>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</si>
  <si>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</si>
  <si>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</si>
  <si>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</si>
  <si>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</si>
  <si>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</si>
  <si>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</si>
  <si>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</si>
  <si>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</si>
  <si>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</si>
  <si>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</si>
  <si>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</si>
  <si>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</si>
  <si>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</si>
  <si>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</si>
  <si>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</si>
  <si>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</si>
  <si>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</si>
  <si>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</si>
  <si>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</si>
  <si>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</si>
  <si>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</si>
  <si>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</si>
  <si>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</si>
  <si>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</si>
  <si>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</si>
  <si>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</si>
  <si>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</si>
  <si>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</si>
  <si>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</si>
  <si>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</si>
  <si>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</si>
  <si>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</si>
  <si>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</si>
  <si>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</si>
  <si>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</si>
  <si>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</si>
  <si>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</si>
  <si>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</si>
  <si>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</si>
  <si>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</si>
  <si>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</si>
  <si>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</si>
  <si>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</si>
  <si>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</si>
  <si>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</si>
  <si>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</si>
  <si>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</si>
  <si>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</si>
  <si>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</si>
  <si>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</si>
  <si>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</si>
  <si>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</si>
  <si>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</si>
  <si>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</si>
  <si>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</si>
  <si>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</si>
  <si>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</si>
  <si>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</si>
  <si>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</si>
  <si>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</si>
  <si>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</si>
  <si>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</si>
  <si>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</si>
  <si>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</si>
  <si>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</si>
  <si>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</si>
  <si>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</si>
  <si>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</si>
  <si>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</si>
  <si>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</si>
  <si>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</si>
  <si>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</si>
  <si>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</si>
  <si>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</si>
  <si>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</si>
  <si>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</si>
  <si>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</si>
  <si>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</si>
  <si>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</si>
  <si>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</si>
  <si>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</si>
  <si>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</si>
  <si>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</si>
  <si>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</si>
  <si>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</si>
  <si>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</si>
  <si>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</si>
  <si>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</si>
  <si>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</si>
  <si>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</si>
  <si>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</si>
  <si>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</si>
  <si>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</si>
  <si>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</si>
  <si>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</si>
  <si>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</si>
  <si>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</si>
  <si>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</si>
  <si>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</si>
  <si>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</si>
  <si>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</si>
  <si>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</si>
  <si>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</si>
  <si>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</si>
  <si>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</si>
  <si>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</si>
  <si>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</si>
  <si>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</si>
  <si>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</si>
  <si>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</si>
  <si>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</si>
  <si>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</si>
  <si>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</si>
  <si>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</si>
  <si>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</si>
  <si>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</si>
  <si>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</si>
  <si>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</si>
  <si>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</si>
  <si>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</si>
  <si>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</si>
  <si>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</si>
  <si>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</si>
  <si>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</si>
  <si>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</si>
  <si>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</si>
  <si>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</si>
  <si>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</si>
  <si>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</si>
  <si>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</si>
  <si>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</si>
  <si>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</si>
  <si>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</si>
  <si>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</si>
  <si>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</si>
  <si>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</si>
  <si>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</si>
  <si>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</si>
  <si>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</si>
  <si>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</si>
  <si>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</si>
  <si>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</si>
  <si>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</si>
  <si>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</si>
  <si>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</si>
  <si>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</si>
  <si>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</si>
  <si>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</si>
  <si>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</si>
  <si>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</si>
  <si>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</si>
  <si>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</si>
  <si>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</si>
  <si>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</si>
  <si>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</si>
  <si>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</si>
  <si>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</si>
  <si>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</si>
  <si>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</si>
  <si>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</si>
  <si>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</si>
  <si>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</si>
  <si>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</si>
  <si>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</si>
  <si>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</si>
  <si>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</si>
  <si>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</si>
  <si>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</si>
  <si>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</si>
  <si>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</si>
  <si>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</si>
  <si>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</si>
  <si>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</si>
  <si>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</si>
  <si>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</si>
  <si>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</si>
  <si>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</si>
  <si>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</si>
  <si>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</si>
  <si>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</si>
  <si>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</si>
  <si>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</si>
  <si>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</si>
  <si>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</si>
  <si>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</si>
  <si>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</si>
  <si>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</si>
  <si>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</si>
  <si>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</si>
  <si>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</si>
  <si>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</si>
  <si>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</si>
  <si>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</si>
  <si>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</si>
  <si>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</si>
  <si>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</si>
  <si>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</si>
  <si>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</si>
  <si>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</si>
  <si>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</si>
  <si>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</si>
  <si>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</si>
  <si>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</si>
  <si>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</si>
  <si>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</si>
  <si>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</si>
  <si>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</si>
  <si>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</si>
  <si>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</si>
  <si>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</si>
  <si>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</si>
  <si>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</si>
  <si>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</si>
  <si>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</si>
  <si>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</si>
  <si>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</si>
  <si>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</si>
  <si>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</si>
  <si>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</si>
  <si>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</si>
  <si>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</si>
  <si>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</si>
  <si>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</si>
  <si>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</si>
  <si>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</si>
  <si>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</si>
  <si>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</si>
  <si>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</si>
  <si>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</si>
  <si>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</si>
  <si>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</si>
  <si>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</si>
  <si>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</si>
  <si>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</si>
  <si>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</si>
  <si>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</si>
  <si>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</si>
  <si>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</si>
  <si>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</si>
  <si>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</si>
  <si>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</si>
  <si>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</si>
  <si>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</si>
  <si>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</si>
  <si>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</si>
  <si>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</si>
  <si>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</si>
  <si>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</si>
  <si>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</si>
  <si>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</si>
  <si>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</si>
  <si>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</si>
  <si>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</si>
  <si>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</si>
  <si>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</si>
  <si>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</si>
  <si>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</si>
  <si>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</si>
  <si>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</si>
  <si>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</si>
  <si>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</si>
  <si>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</si>
  <si>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</si>
  <si>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</si>
  <si>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</si>
  <si>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</si>
  <si>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</si>
  <si>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</si>
  <si>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</si>
  <si>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</si>
  <si>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</si>
  <si>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</si>
  <si>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</si>
  <si>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</si>
  <si>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</si>
  <si>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</si>
  <si>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</si>
  <si>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</si>
  <si>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</si>
  <si>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</si>
  <si>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</si>
  <si>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</si>
  <si>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</si>
  <si>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</si>
  <si>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</si>
  <si>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</si>
  <si>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</si>
  <si>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</si>
  <si>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</si>
  <si>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</si>
  <si>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</si>
  <si>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</si>
  <si>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</si>
  <si>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</si>
  <si>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</si>
  <si>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</si>
  <si>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</si>
  <si>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</si>
  <si>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</si>
  <si>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</si>
  <si>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</si>
  <si>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</si>
  <si>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</si>
  <si>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</si>
  <si>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</si>
  <si>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</si>
  <si>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</si>
  <si>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</si>
  <si>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</si>
  <si>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</si>
  <si>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</si>
  <si>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</si>
  <si>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</si>
  <si>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</si>
  <si>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</si>
  <si>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</si>
  <si>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</si>
  <si>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</si>
  <si>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</si>
  <si>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</si>
  <si>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</si>
  <si>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</si>
  <si>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</si>
  <si>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</si>
  <si>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</si>
  <si>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</si>
  <si>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</si>
  <si>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</si>
  <si>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</si>
  <si>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</si>
  <si>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</si>
  <si>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</si>
  <si>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</si>
  <si>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</si>
  <si>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</si>
  <si>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</si>
  <si>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</si>
  <si>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</si>
  <si>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</si>
  <si>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</si>
  <si>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</si>
  <si>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</si>
  <si>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</si>
  <si>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</si>
  <si>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</si>
  <si>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</si>
  <si>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</si>
  <si>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</si>
  <si>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</si>
  <si>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</si>
  <si>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</si>
  <si>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</si>
  <si>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</si>
  <si>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</si>
  <si>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</si>
  <si>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</si>
  <si>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</si>
  <si>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</si>
  <si>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</si>
  <si>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</si>
  <si>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</si>
  <si>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</si>
  <si>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</si>
  <si>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</si>
  <si>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</si>
  <si>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</si>
  <si>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</si>
  <si>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</si>
  <si>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</si>
  <si>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</si>
  <si>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</si>
  <si>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</si>
  <si>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</si>
  <si>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</si>
  <si>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</si>
  <si>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</si>
  <si>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</si>
  <si>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</si>
  <si>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</si>
  <si>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</si>
  <si>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</si>
  <si>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</si>
  <si>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</si>
  <si>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</si>
  <si>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</si>
  <si>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</si>
  <si>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</si>
  <si>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</si>
  <si>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</si>
  <si>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</si>
  <si>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</si>
  <si>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</si>
  <si>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</si>
  <si>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</si>
  <si>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</si>
  <si>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</si>
  <si>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</si>
  <si>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</si>
  <si>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</si>
  <si>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</si>
  <si>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</si>
  <si>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</si>
  <si>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</si>
  <si>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</si>
  <si>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</si>
  <si>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</si>
  <si>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</si>
  <si>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</si>
  <si>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</si>
  <si>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</si>
  <si>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</si>
  <si>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</si>
  <si>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</si>
  <si>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</si>
  <si>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</si>
  <si>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</si>
  <si>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</si>
  <si>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</si>
  <si>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</si>
  <si>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</si>
  <si>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</si>
  <si>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</si>
  <si>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</si>
  <si>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</si>
  <si>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</si>
  <si>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</si>
  <si>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</si>
  <si>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</si>
  <si>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</si>
  <si>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</si>
  <si>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</si>
  <si>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</si>
  <si>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</si>
  <si>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</si>
  <si>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</si>
  <si>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</si>
  <si>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</si>
  <si>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</si>
  <si>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</si>
  <si>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</si>
  <si>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</si>
  <si>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</si>
  <si>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</si>
  <si>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</si>
  <si>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</si>
  <si>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</si>
  <si>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</si>
  <si>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</si>
  <si>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</si>
  <si>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</si>
  <si>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</si>
  <si>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</si>
  <si>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</si>
  <si>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</si>
  <si>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</si>
  <si>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</si>
  <si>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</si>
  <si>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</si>
  <si>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</si>
  <si>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</si>
  <si>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</si>
  <si>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</si>
  <si>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</si>
  <si>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</si>
  <si>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</si>
  <si>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</si>
  <si>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</si>
  <si>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</si>
  <si>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</si>
  <si>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</si>
  <si>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</si>
  <si>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</si>
  <si>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</si>
  <si>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</si>
  <si>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</si>
  <si>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</si>
  <si>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</si>
  <si>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</si>
  <si>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</si>
  <si>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</si>
  <si>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</si>
  <si>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</si>
  <si>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</si>
  <si>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</si>
  <si>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</si>
  <si>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</si>
  <si>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</si>
  <si>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</si>
  <si>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</si>
  <si>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</si>
  <si>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</si>
  <si>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</si>
  <si>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</si>
  <si>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</si>
  <si>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</si>
  <si>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</si>
  <si>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</si>
  <si>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</si>
  <si>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</si>
  <si>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</si>
  <si>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</si>
  <si>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</si>
  <si>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</si>
  <si>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</si>
  <si>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</si>
  <si>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</si>
  <si>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</si>
  <si>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</si>
  <si>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</si>
  <si>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</si>
  <si>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</si>
  <si>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</si>
  <si>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</si>
  <si>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</si>
  <si>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</si>
  <si>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</si>
  <si>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</si>
  <si>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</si>
  <si>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</si>
  <si>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</si>
  <si>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</si>
  <si>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</si>
  <si>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</si>
  <si>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</si>
  <si>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</si>
  <si>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</si>
  <si>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</si>
  <si>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</si>
  <si>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</si>
  <si>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</si>
  <si>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</si>
  <si>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</si>
  <si>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</si>
  <si>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</si>
  <si>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</si>
  <si>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</si>
  <si>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</si>
  <si>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</si>
  <si>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</si>
  <si>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</si>
  <si>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</si>
  <si>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</si>
  <si>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</si>
  <si>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</si>
  <si>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</si>
  <si>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</si>
  <si>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</si>
  <si>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</si>
  <si>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</si>
  <si>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</si>
  <si>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</si>
  <si>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</si>
  <si>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</si>
  <si>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</si>
  <si>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</si>
  <si>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</si>
  <si>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</si>
  <si>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</si>
  <si>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</si>
  <si>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</si>
  <si>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</si>
  <si>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</si>
  <si>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</si>
  <si>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</si>
  <si>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</si>
  <si>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</si>
  <si>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</si>
  <si>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</si>
  <si>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</si>
  <si>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</si>
  <si>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</si>
  <si>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</si>
  <si>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</si>
  <si>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</si>
  <si>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</si>
  <si>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</si>
  <si>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</si>
  <si>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</si>
  <si>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</si>
  <si>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</si>
  <si>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</si>
  <si>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</si>
  <si>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</si>
  <si>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</si>
  <si>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</si>
  <si>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</si>
  <si>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</si>
  <si>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</si>
  <si>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</si>
  <si>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</si>
  <si>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</si>
  <si>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</si>
  <si>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</si>
  <si>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</si>
  <si>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</si>
  <si>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</si>
  <si>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</si>
  <si>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</si>
  <si>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</si>
  <si>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</si>
  <si>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</si>
  <si>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</si>
  <si>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</si>
  <si>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</si>
  <si>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</si>
  <si>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</si>
  <si>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</si>
  <si>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</si>
  <si>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</si>
  <si>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</si>
  <si>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</si>
  <si>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</si>
  <si>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</si>
  <si>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</si>
  <si>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</si>
  <si>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</si>
  <si>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</si>
  <si>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</si>
  <si>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</si>
  <si>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</si>
  <si>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</si>
  <si>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</si>
  <si>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</si>
  <si>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</si>
  <si>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</si>
  <si>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</si>
  <si>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</si>
  <si>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</si>
  <si>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</si>
  <si>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</si>
  <si>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</si>
  <si>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</si>
  <si>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</si>
  <si>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</si>
  <si>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</si>
  <si>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</si>
  <si>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</si>
  <si>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</si>
  <si>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</si>
  <si>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</si>
  <si>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</si>
  <si>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</si>
  <si>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</si>
  <si>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</si>
  <si>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</si>
  <si>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</si>
  <si>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</si>
  <si>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</si>
  <si>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</si>
  <si>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</si>
  <si>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</si>
  <si>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</si>
  <si>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</si>
  <si>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</si>
  <si>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</si>
  <si>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</si>
  <si>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</si>
  <si>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</si>
  <si>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</si>
  <si>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</si>
  <si>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</si>
  <si>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</si>
  <si>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</si>
  <si>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</si>
  <si>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</si>
  <si>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</si>
  <si>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</si>
  <si>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</si>
  <si>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</si>
  <si>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</si>
  <si>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</si>
  <si>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</si>
  <si>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</si>
  <si>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</si>
  <si>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</si>
  <si>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</si>
  <si>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</si>
  <si>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</si>
  <si>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</si>
  <si>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</si>
  <si>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</si>
  <si>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</si>
  <si>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</si>
  <si>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</si>
  <si>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</si>
  <si>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</si>
  <si>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</si>
  <si>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</si>
  <si>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</si>
  <si>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</si>
  <si>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</si>
  <si>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</si>
  <si>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</si>
  <si>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</si>
  <si>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</si>
  <si>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</si>
  <si>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</si>
  <si>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</si>
  <si>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</si>
  <si>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</si>
  <si>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</si>
  <si>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</si>
  <si>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</si>
  <si>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</si>
  <si>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</si>
  <si>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</si>
  <si>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</si>
  <si>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</si>
  <si>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</si>
  <si>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</si>
  <si>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</si>
  <si>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</si>
  <si>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</si>
  <si>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</si>
  <si>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</si>
  <si>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</si>
  <si>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</si>
  <si>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</si>
  <si>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</si>
  <si>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</si>
  <si>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</si>
  <si>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</si>
  <si>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</si>
  <si>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</si>
  <si>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</si>
  <si>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</si>
  <si>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</si>
  <si>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</si>
  <si>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</si>
  <si>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</si>
  <si>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</si>
  <si>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</si>
  <si>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</si>
  <si>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</si>
  <si>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</si>
  <si>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</si>
  <si>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</si>
  <si>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</si>
  <si>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</si>
  <si>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</si>
  <si>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</si>
  <si>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</si>
  <si>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</si>
  <si>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</si>
  <si>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</si>
  <si>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</si>
  <si>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</si>
  <si>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</si>
  <si>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</si>
  <si>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</si>
  <si>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</si>
  <si>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</si>
  <si>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</si>
  <si>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</si>
  <si>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</si>
  <si>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</si>
  <si>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</si>
  <si>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</si>
  <si>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</si>
  <si>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</si>
  <si>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</si>
  <si>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</si>
  <si>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</si>
  <si>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</si>
  <si>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</si>
  <si>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</si>
  <si>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</si>
  <si>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</si>
  <si>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</si>
  <si>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</si>
  <si>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</si>
  <si>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</si>
  <si>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</si>
  <si>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</si>
  <si>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</si>
  <si>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</si>
  <si>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</si>
  <si>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</si>
  <si>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</si>
  <si>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</si>
  <si>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</si>
  <si>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</si>
  <si>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</si>
  <si>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</si>
  <si>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</si>
  <si>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</si>
  <si>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</si>
  <si>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</si>
  <si>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</si>
  <si>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</si>
  <si>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</si>
  <si>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</si>
  <si>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</si>
  <si>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</si>
  <si>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</si>
  <si>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</si>
  <si>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</si>
  <si>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</si>
  <si>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</si>
  <si>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</si>
  <si>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</si>
  <si>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</si>
  <si>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</si>
  <si>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</si>
  <si>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</si>
  <si>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</si>
  <si>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</si>
  <si>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</si>
  <si>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</si>
  <si>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</si>
  <si>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</si>
  <si>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</si>
  <si>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</si>
  <si>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</si>
  <si>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</si>
  <si>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</si>
  <si>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</si>
  <si>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</si>
  <si>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</si>
  <si>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</si>
  <si>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</si>
  <si>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</si>
  <si>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</si>
  <si>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</si>
  <si>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</si>
  <si>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</si>
  <si>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</si>
  <si>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</si>
  <si>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</si>
  <si>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</si>
  <si>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</si>
  <si>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</si>
  <si>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</si>
  <si>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</si>
  <si>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</si>
  <si>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</si>
  <si>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</si>
  <si>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</si>
  <si>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</si>
  <si>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</si>
  <si>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</si>
  <si>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</si>
  <si>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</si>
  <si>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</si>
  <si>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</si>
  <si>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</si>
  <si>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</si>
  <si>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</si>
  <si>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</si>
  <si>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</si>
  <si>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</si>
  <si>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</si>
  <si>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</si>
  <si>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</si>
  <si>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</si>
  <si>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</si>
  <si>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</si>
  <si>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</si>
  <si>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</si>
  <si>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</si>
  <si>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</si>
  <si>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</si>
  <si>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</si>
  <si>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</si>
  <si>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</si>
  <si>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</si>
  <si>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</si>
  <si>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</si>
  <si>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</si>
  <si>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</si>
  <si>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</si>
  <si>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</si>
  <si>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</si>
  <si>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</si>
  <si>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</si>
  <si>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</si>
  <si>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</si>
  <si>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</si>
  <si>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</si>
  <si>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</si>
  <si>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</si>
  <si>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</si>
  <si>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</si>
  <si>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</si>
  <si>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</si>
  <si>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</si>
  <si>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</si>
  <si>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</si>
  <si>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</si>
  <si>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</si>
  <si>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</si>
  <si>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</si>
  <si>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</si>
  <si>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</si>
  <si>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</si>
  <si>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</si>
  <si>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</si>
  <si>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</si>
  <si>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</si>
  <si>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</si>
  <si>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</si>
  <si>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</si>
  <si>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</si>
  <si>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</si>
  <si>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</si>
  <si>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</si>
  <si>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</si>
  <si>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</si>
  <si>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</si>
  <si>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</si>
  <si>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</si>
  <si>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</si>
  <si>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</si>
  <si>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</si>
  <si>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</si>
  <si>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</si>
  <si>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</si>
  <si>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</si>
  <si>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</si>
  <si>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</si>
  <si>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</si>
  <si>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</si>
  <si>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</si>
  <si>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</si>
  <si>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</si>
  <si>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</si>
  <si>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</si>
  <si>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</si>
  <si>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</si>
  <si>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</si>
  <si>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</si>
  <si>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</si>
  <si>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</si>
  <si>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</si>
  <si>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</si>
  <si>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</si>
  <si>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</si>
  <si>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</si>
  <si>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</si>
  <si>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</si>
  <si>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</si>
  <si>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</si>
  <si>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</si>
  <si>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</si>
  <si>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</si>
  <si>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</si>
  <si>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</si>
  <si>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</si>
  <si>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</si>
  <si>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</si>
  <si>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</si>
  <si>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</si>
  <si>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</si>
  <si>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</si>
  <si>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</si>
  <si>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</si>
  <si>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</si>
  <si>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</si>
  <si>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</si>
  <si>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</si>
  <si>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</si>
  <si>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</si>
  <si>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</si>
  <si>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</si>
  <si>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</si>
  <si>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</si>
  <si>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</si>
  <si>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</si>
  <si>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</si>
  <si>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</si>
  <si>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</si>
  <si>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</si>
  <si>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</si>
  <si>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</si>
  <si>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</si>
  <si>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</si>
  <si>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</si>
  <si>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</si>
  <si>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</si>
  <si>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</si>
  <si>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</si>
  <si>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</si>
  <si>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</si>
  <si>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</si>
  <si>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</si>
  <si>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</si>
  <si>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</si>
  <si>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</si>
  <si>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</si>
  <si>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</si>
  <si>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</si>
  <si>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</si>
  <si>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</si>
  <si>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</si>
  <si>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</si>
  <si>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</si>
  <si>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</si>
  <si>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</si>
  <si>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</si>
  <si>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</si>
  <si>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</si>
  <si>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</si>
  <si>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</si>
  <si>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</si>
  <si>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</si>
  <si>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</si>
  <si>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</si>
  <si>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</si>
  <si>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</si>
  <si>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</si>
  <si>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</si>
  <si>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</si>
  <si>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</si>
  <si>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</si>
  <si>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</si>
  <si>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</si>
  <si>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</si>
  <si>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</si>
  <si>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</si>
  <si>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</si>
  <si>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</si>
  <si>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</si>
  <si>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</si>
  <si>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</si>
  <si>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</si>
  <si>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</si>
  <si>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</si>
  <si>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</si>
  <si>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</si>
  <si>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</si>
  <si>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</si>
  <si>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</si>
  <si>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</si>
  <si>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</si>
  <si>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</si>
  <si>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</si>
  <si>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</si>
  <si>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</si>
  <si>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</si>
  <si>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</si>
  <si>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</si>
  <si>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</si>
  <si>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</si>
  <si>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</si>
  <si>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</si>
  <si>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</si>
  <si>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</si>
  <si>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</si>
  <si>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</si>
  <si>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</si>
  <si>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</si>
  <si>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</si>
  <si>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</si>
  <si>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</si>
  <si>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</si>
  <si>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</si>
  <si>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</si>
  <si>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</si>
  <si>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</si>
  <si>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</si>
  <si>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</si>
  <si>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</si>
  <si>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</si>
  <si>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</si>
  <si>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</si>
  <si>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</si>
  <si>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</si>
  <si>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</si>
  <si>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</si>
  <si>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</si>
  <si>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</si>
  <si>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</si>
  <si>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</si>
  <si>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</si>
  <si>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</si>
  <si>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</si>
  <si>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</si>
  <si>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</si>
  <si>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</si>
  <si>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</si>
  <si>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</si>
  <si>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</si>
  <si>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</si>
  <si>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</si>
  <si>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</si>
  <si>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</si>
  <si>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</si>
  <si>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</si>
  <si>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</si>
  <si>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</si>
  <si>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</si>
  <si>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</si>
  <si>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</si>
  <si>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</si>
  <si>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</si>
  <si>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</si>
  <si>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</si>
  <si>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</si>
  <si>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</si>
  <si>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</si>
  <si>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</si>
  <si>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</si>
  <si>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</si>
  <si>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</si>
  <si>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</si>
  <si>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</si>
  <si>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</si>
  <si>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</si>
  <si>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</si>
  <si>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</si>
  <si>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</si>
  <si>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</si>
  <si>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</si>
  <si>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</si>
  <si>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</si>
  <si>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</si>
  <si>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</si>
  <si>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</si>
  <si>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</si>
  <si>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</si>
  <si>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</si>
  <si>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</si>
  <si>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</si>
  <si>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</si>
  <si>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</si>
  <si>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</si>
  <si>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</si>
  <si>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</si>
  <si>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</si>
  <si>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</si>
  <si>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</si>
  <si>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</si>
  <si>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</si>
  <si>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</si>
  <si>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</si>
  <si>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</si>
  <si>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</si>
  <si>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</si>
  <si>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</si>
  <si>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</si>
  <si>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</si>
  <si>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</si>
  <si>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</si>
  <si>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</si>
  <si>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</si>
  <si>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</si>
  <si>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</si>
  <si>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</si>
  <si>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</si>
  <si>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</si>
  <si>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</si>
  <si>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</si>
  <si>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</si>
  <si>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</si>
  <si>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</si>
  <si>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</si>
  <si>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</si>
  <si>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</si>
  <si>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</si>
  <si>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</si>
  <si>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</si>
  <si>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</si>
  <si>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</si>
  <si>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</si>
  <si>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</si>
  <si>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</si>
  <si>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</si>
  <si>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</si>
  <si>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</si>
  <si>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</si>
  <si>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</si>
  <si>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</si>
  <si>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</si>
  <si>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</si>
  <si>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</si>
  <si>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</si>
  <si>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</si>
  <si>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</si>
  <si>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</si>
  <si>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</si>
  <si>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</si>
  <si>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</si>
  <si>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</si>
  <si>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</si>
  <si>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</si>
  <si>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</si>
  <si>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</si>
  <si>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</si>
  <si>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</si>
  <si>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</si>
  <si>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</si>
  <si>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</si>
  <si>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</si>
  <si>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</si>
  <si>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</si>
  <si>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</si>
  <si>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</si>
  <si>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</si>
  <si>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</si>
  <si>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</si>
  <si>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</si>
  <si>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</si>
  <si>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</si>
  <si>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</si>
  <si>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</si>
  <si>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</si>
  <si>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</si>
  <si>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</si>
  <si>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</si>
  <si>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</si>
  <si>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</si>
  <si>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</si>
  <si>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</si>
  <si>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</si>
  <si>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</si>
  <si>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</si>
  <si>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</si>
  <si>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</si>
  <si>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</si>
  <si>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</si>
  <si>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</si>
  <si>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</si>
  <si>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</si>
  <si>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</si>
  <si>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</si>
  <si>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</si>
  <si>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</si>
  <si>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</si>
  <si>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</si>
  <si>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</si>
  <si>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</si>
  <si>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</si>
  <si>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</si>
  <si>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</si>
  <si>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</si>
  <si>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</si>
  <si>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</si>
  <si>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</si>
  <si>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</si>
  <si>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</si>
  <si>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</si>
  <si>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</si>
  <si>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</si>
  <si>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</si>
  <si>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</si>
  <si>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</si>
  <si>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</si>
  <si>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</si>
  <si>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</si>
  <si>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</si>
  <si>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</si>
  <si>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</si>
  <si>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</si>
  <si>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</si>
  <si>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</si>
  <si>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</si>
  <si>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</si>
  <si>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</si>
  <si>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</si>
  <si>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</si>
  <si>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</si>
  <si>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</si>
  <si>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</si>
  <si>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</si>
  <si>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</si>
  <si>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</si>
  <si>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</si>
  <si>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</si>
  <si>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</si>
  <si>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</si>
  <si>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</si>
  <si>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</si>
  <si>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</si>
  <si>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</si>
  <si>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</si>
  <si>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</si>
  <si>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</si>
  <si>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</si>
  <si>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</si>
  <si>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</si>
  <si>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</si>
  <si>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</si>
  <si>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</si>
  <si>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</si>
  <si>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</si>
  <si>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</si>
  <si>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</si>
  <si>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</si>
  <si>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</si>
  <si>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</si>
  <si>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</si>
  <si>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</si>
  <si>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</si>
  <si>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</si>
  <si>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</si>
  <si>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</si>
  <si>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</si>
  <si>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</si>
  <si>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</si>
  <si>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</si>
  <si>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</si>
  <si>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</si>
  <si>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</si>
  <si>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</si>
  <si>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</si>
  <si>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</si>
  <si>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</si>
  <si>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</si>
  <si>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</si>
  <si>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</si>
  <si>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</si>
  <si>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</si>
  <si>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</si>
  <si>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</si>
  <si>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</si>
  <si>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</si>
  <si>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</si>
  <si>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</si>
  <si>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</si>
  <si>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</si>
  <si>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</si>
  <si>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</si>
  <si>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</si>
  <si>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</si>
  <si>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</si>
  <si>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</si>
  <si>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</si>
  <si>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</si>
  <si>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</si>
  <si>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</si>
  <si>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</si>
  <si>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</si>
  <si>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</si>
  <si>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</si>
  <si>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</si>
  <si>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</si>
  <si>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</si>
  <si>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</si>
  <si>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</si>
  <si>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</si>
  <si>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</si>
  <si>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</si>
  <si>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</si>
  <si>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</si>
  <si>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</si>
  <si>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</si>
  <si>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</si>
  <si>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</si>
  <si>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</si>
  <si>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</si>
  <si>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</si>
  <si>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</si>
  <si>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</si>
  <si>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</si>
  <si>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</si>
  <si>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</si>
  <si>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</si>
  <si>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</si>
  <si>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</si>
  <si>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</si>
  <si>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</si>
  <si>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</si>
  <si>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</si>
  <si>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</si>
  <si>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</si>
  <si>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</si>
  <si>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</si>
  <si>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</si>
  <si>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</si>
  <si>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</si>
  <si>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</si>
  <si>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</si>
  <si>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</si>
  <si>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</si>
  <si>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</si>
  <si>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</si>
  <si>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</si>
  <si>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</si>
  <si>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</si>
  <si>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</si>
  <si>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</si>
  <si>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</si>
  <si>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</si>
  <si>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</si>
  <si>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</si>
  <si>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</si>
  <si>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</si>
  <si>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</si>
  <si>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</si>
  <si>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</si>
  <si>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</si>
  <si>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</si>
  <si>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</si>
  <si>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</si>
  <si>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</si>
  <si>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</si>
  <si>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</si>
  <si>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</si>
  <si>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</si>
  <si>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</si>
  <si>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</si>
  <si>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</si>
  <si>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</si>
  <si>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</si>
  <si>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</si>
  <si>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</si>
  <si>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</si>
  <si>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</si>
  <si>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</si>
  <si>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</si>
  <si>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</si>
  <si>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</si>
  <si>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</si>
  <si>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</si>
  <si>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</si>
  <si>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</si>
  <si>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</si>
  <si>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</si>
  <si>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</si>
  <si>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</si>
  <si>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</si>
  <si>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</si>
  <si>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</si>
  <si>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</si>
  <si>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</si>
  <si>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</si>
  <si>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</si>
  <si>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</si>
  <si>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</si>
  <si>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</si>
  <si>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</si>
  <si>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</si>
  <si>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</si>
  <si>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</si>
  <si>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</si>
  <si>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</si>
  <si>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</si>
  <si>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</si>
  <si>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</si>
  <si>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</si>
  <si>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</si>
  <si>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</si>
  <si>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</si>
  <si>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</si>
  <si>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</si>
  <si>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</si>
  <si>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</si>
  <si>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</si>
  <si>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</si>
  <si>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</si>
  <si>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</si>
  <si>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</si>
  <si>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</si>
  <si>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</si>
  <si>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</si>
  <si>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</si>
  <si>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</si>
  <si>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</si>
  <si>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</si>
  <si>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</si>
  <si>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</si>
  <si>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</si>
  <si>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</si>
  <si>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</si>
  <si>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</si>
  <si>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</si>
  <si>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</si>
  <si>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</si>
  <si>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</si>
  <si>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</si>
  <si>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</si>
  <si>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</si>
  <si>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</si>
  <si>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</si>
  <si>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</si>
  <si>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</si>
  <si>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</si>
  <si>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</si>
  <si>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</si>
  <si>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</si>
  <si>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</si>
  <si>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</si>
  <si>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</si>
  <si>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</si>
  <si>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</si>
  <si>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</si>
  <si>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</si>
  <si>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</si>
  <si>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</si>
  <si>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</si>
  <si>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</si>
  <si>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</si>
  <si>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</si>
  <si>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</si>
  <si>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</si>
  <si>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</si>
  <si>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</si>
  <si>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</si>
  <si>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</si>
  <si>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</si>
  <si>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</si>
  <si>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</si>
  <si>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</si>
  <si>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</si>
  <si>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</si>
  <si>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</si>
  <si>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</si>
  <si>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</si>
  <si>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</si>
  <si>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</si>
  <si>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</si>
  <si>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</si>
  <si>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</si>
  <si>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</si>
  <si>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</si>
  <si>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</si>
  <si>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</si>
  <si>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</si>
  <si>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</si>
  <si>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</si>
  <si>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</si>
  <si>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</si>
  <si>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</si>
  <si>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</si>
  <si>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</si>
  <si>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</si>
  <si>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</si>
  <si>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</si>
  <si>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</si>
  <si>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</si>
  <si>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</si>
  <si>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</si>
  <si>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</si>
  <si>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</si>
  <si>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</si>
  <si>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</si>
  <si>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</si>
  <si>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</si>
  <si>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</si>
  <si>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</si>
  <si>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</si>
  <si>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</si>
  <si>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</si>
  <si>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</si>
  <si>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</si>
  <si>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</si>
  <si>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</si>
  <si>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</si>
  <si>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</si>
  <si>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</si>
  <si>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</si>
  <si>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</si>
  <si>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</si>
  <si>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</si>
  <si>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</si>
  <si>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</si>
  <si>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</si>
  <si>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</si>
  <si>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</si>
  <si>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</si>
  <si>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</si>
  <si>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</si>
  <si>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</si>
  <si>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</si>
  <si>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</si>
  <si>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</si>
  <si>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</si>
  <si>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</si>
  <si>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</si>
  <si>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</si>
  <si>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</si>
  <si>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</si>
  <si>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</si>
  <si>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</si>
  <si>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</si>
  <si>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</si>
  <si>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</si>
  <si>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</si>
  <si>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</si>
  <si>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</si>
  <si>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</si>
  <si>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</si>
  <si>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</si>
  <si>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</si>
  <si>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</si>
  <si>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</si>
  <si>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</si>
  <si>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</si>
  <si>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</si>
  <si>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</si>
  <si>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</si>
  <si>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</si>
  <si>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</si>
  <si>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</si>
  <si>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</si>
  <si>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</si>
  <si>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</si>
  <si>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</si>
  <si>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</si>
  <si>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</si>
  <si>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</si>
  <si>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</si>
  <si>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</si>
  <si>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</si>
  <si>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</si>
  <si>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</si>
  <si>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</si>
  <si>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</si>
  <si>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</si>
  <si>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</si>
  <si>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</si>
  <si>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</si>
  <si>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</si>
  <si>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</si>
  <si>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</si>
  <si>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</si>
  <si>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</si>
  <si>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</si>
  <si>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</si>
  <si>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</si>
  <si>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</si>
  <si>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</si>
  <si>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</si>
  <si>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</si>
  <si>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</si>
  <si>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</si>
  <si>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</si>
  <si>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</si>
  <si>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</si>
  <si>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</si>
  <si>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</si>
  <si>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</si>
  <si>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</si>
  <si>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</si>
  <si>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</si>
  <si>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</si>
  <si>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</si>
  <si>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</si>
  <si>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</si>
  <si>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</si>
  <si>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</si>
  <si>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</si>
  <si>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</si>
  <si>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</si>
  <si>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</si>
  <si>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</si>
  <si>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</si>
  <si>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</si>
  <si>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</si>
  <si>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</si>
  <si>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</si>
  <si>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</si>
  <si>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</si>
  <si>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</si>
  <si>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</si>
  <si>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</si>
  <si>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</si>
  <si>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</si>
  <si>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</si>
  <si>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</si>
  <si>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</si>
  <si>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</si>
  <si>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</si>
  <si>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</si>
  <si>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</si>
  <si>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</si>
  <si>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</si>
  <si>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</si>
  <si>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</si>
  <si>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</si>
  <si>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</si>
  <si>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</si>
  <si>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</si>
  <si>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</si>
  <si>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</si>
  <si>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</si>
  <si>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</si>
  <si>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</si>
  <si>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</si>
  <si>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</si>
  <si>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</si>
  <si>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</si>
  <si>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</si>
  <si>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</si>
  <si>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</si>
  <si>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</si>
  <si>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</si>
  <si>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</si>
  <si>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</si>
  <si>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</si>
  <si>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</si>
  <si>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</si>
  <si>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</si>
  <si>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</si>
  <si>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</si>
  <si>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</si>
  <si>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</si>
  <si>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</si>
  <si>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</si>
  <si>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</si>
  <si>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</si>
  <si>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</si>
  <si>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</si>
  <si>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</si>
  <si>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</si>
  <si>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</si>
  <si>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</si>
  <si>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</si>
  <si>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</si>
  <si>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</si>
  <si>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</si>
  <si>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</si>
  <si>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</si>
  <si>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</si>
  <si>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</si>
  <si>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</si>
  <si>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</si>
  <si>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</si>
  <si>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</si>
  <si>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</si>
  <si>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</si>
  <si>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</si>
  <si>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</si>
  <si>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</si>
  <si>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</si>
  <si>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</si>
  <si>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</si>
  <si>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</si>
  <si>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</si>
  <si>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</si>
  <si>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</si>
  <si>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</si>
  <si>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</si>
  <si>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</si>
  <si>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</si>
  <si>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</si>
  <si>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</si>
  <si>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</si>
  <si>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</si>
  <si>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</si>
  <si>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</si>
  <si>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</si>
  <si>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</si>
  <si>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</si>
  <si>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</si>
  <si>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</si>
  <si>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</si>
  <si>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</si>
  <si>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</si>
  <si>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</si>
  <si>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</si>
  <si>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</si>
  <si>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</si>
  <si>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</si>
  <si>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</si>
  <si>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</si>
  <si>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</si>
  <si>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</si>
  <si>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</si>
  <si>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</si>
  <si>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</si>
  <si>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</si>
  <si>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</si>
  <si>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</si>
  <si>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</si>
  <si>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</si>
  <si>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</si>
  <si>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</si>
  <si>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</si>
  <si>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</si>
  <si>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</si>
  <si>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</si>
  <si>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</si>
  <si>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</si>
  <si>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</si>
  <si>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</si>
  <si>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</si>
  <si>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</si>
  <si>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</si>
  <si>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</si>
  <si>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</si>
  <si>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</si>
  <si>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</si>
  <si>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</si>
  <si>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</si>
  <si>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</si>
  <si>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</si>
  <si>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</si>
  <si>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</si>
  <si>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</si>
  <si>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</si>
  <si>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</si>
  <si>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</si>
  <si>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</si>
  <si>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</si>
  <si>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</si>
  <si>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</si>
  <si>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</si>
  <si>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</si>
  <si>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</si>
  <si>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</si>
  <si>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</si>
  <si>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</si>
  <si>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</si>
  <si>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</si>
  <si>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</si>
  <si>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</si>
  <si>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</si>
  <si>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</si>
  <si>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</si>
  <si>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</si>
  <si>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</si>
  <si>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</si>
  <si>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</si>
  <si>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</si>
  <si>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</si>
  <si>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</si>
  <si>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</si>
  <si>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</si>
  <si>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</si>
  <si>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</si>
  <si>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</si>
  <si>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</si>
  <si>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</si>
  <si>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</si>
  <si>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</si>
  <si>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</si>
  <si>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</si>
  <si>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</si>
  <si>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</si>
  <si>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</si>
  <si>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</si>
  <si>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</si>
  <si>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</si>
  <si>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</si>
  <si>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</si>
  <si>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</si>
  <si>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</si>
  <si>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</si>
  <si>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</si>
  <si>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</si>
  <si>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</si>
  <si>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</si>
  <si>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</si>
  <si>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</si>
  <si>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</si>
  <si>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</si>
  <si>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</si>
  <si>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</si>
  <si>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</si>
  <si>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</si>
  <si>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</si>
  <si>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</si>
  <si>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</si>
  <si>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</si>
  <si>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</si>
  <si>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</si>
  <si>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</si>
  <si>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</si>
  <si>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</si>
  <si>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</si>
  <si>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</si>
  <si>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</si>
  <si>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</si>
  <si>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</si>
  <si>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</si>
  <si>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</si>
  <si>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</si>
  <si>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</si>
  <si>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</si>
  <si>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</si>
  <si>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</si>
  <si>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</si>
  <si>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</si>
  <si>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</si>
  <si>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</si>
  <si>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</si>
  <si>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</si>
  <si>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</si>
  <si>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</si>
  <si>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</si>
  <si>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</si>
  <si>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</si>
  <si>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</si>
  <si>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</si>
  <si>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</si>
  <si>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</si>
  <si>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</si>
  <si>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</si>
  <si>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</si>
  <si>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</si>
  <si>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</si>
  <si>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</si>
  <si>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</si>
  <si>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</si>
  <si>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</si>
  <si>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</si>
  <si>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</si>
  <si>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</si>
  <si>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</si>
  <si>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</si>
  <si>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</si>
  <si>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</si>
  <si>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</si>
  <si>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</si>
  <si>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</si>
  <si>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</si>
  <si>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</si>
  <si>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</si>
  <si>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</si>
  <si>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</si>
  <si>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</si>
  <si>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</si>
  <si>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</si>
  <si>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</si>
  <si>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</si>
  <si>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</si>
  <si>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</si>
  <si>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</si>
  <si>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</si>
  <si>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</si>
  <si>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</si>
  <si>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</si>
  <si>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</si>
  <si>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</si>
  <si>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</si>
  <si>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</si>
  <si>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</si>
  <si>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</si>
  <si>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</si>
  <si>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</si>
  <si>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</si>
  <si>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</si>
  <si>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</si>
  <si>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</si>
  <si>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</si>
  <si>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</si>
  <si>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</si>
  <si>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</si>
  <si>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</si>
  <si>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</si>
  <si>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</si>
  <si>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</si>
  <si>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</si>
  <si>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</si>
  <si>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</si>
  <si>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</si>
  <si>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</si>
  <si>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</si>
  <si>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</si>
  <si>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</si>
  <si>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</si>
  <si>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</si>
  <si>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</si>
  <si>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</si>
  <si>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</si>
  <si>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</si>
  <si>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</si>
  <si>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</si>
  <si>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</si>
  <si>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</si>
  <si>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</si>
  <si>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</si>
  <si>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</si>
  <si>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</si>
  <si>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</si>
  <si>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</si>
  <si>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</si>
  <si>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</si>
  <si>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</si>
  <si>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</si>
  <si>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</si>
  <si>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</si>
  <si>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</si>
  <si>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</si>
  <si>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</si>
  <si>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</si>
  <si>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</si>
  <si>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</si>
  <si>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</si>
  <si>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</si>
  <si>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</si>
  <si>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</si>
  <si>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</si>
  <si>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</si>
  <si>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</si>
  <si>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</si>
  <si>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</si>
  <si>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</si>
  <si>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</si>
  <si>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</si>
  <si>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</si>
  <si>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</si>
  <si>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</si>
  <si>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</si>
  <si>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</si>
  <si>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</si>
  <si>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</si>
  <si>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</si>
  <si>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</si>
  <si>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</si>
  <si>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</si>
  <si>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</si>
  <si>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</si>
  <si>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</si>
  <si>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</si>
  <si>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</si>
  <si>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</si>
  <si>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</si>
  <si>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</si>
  <si>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</si>
  <si>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</si>
  <si>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</si>
  <si>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</si>
  <si>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</si>
  <si>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</si>
  <si>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</si>
  <si>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</si>
  <si>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</si>
  <si>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</si>
  <si>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</si>
  <si>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</si>
  <si>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</si>
  <si>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</si>
  <si>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</si>
  <si>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</si>
  <si>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</si>
  <si>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</si>
  <si>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</si>
  <si>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</si>
  <si>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</si>
  <si>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</si>
  <si>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</si>
  <si>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</si>
  <si>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</si>
  <si>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</si>
  <si>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</si>
  <si>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</si>
  <si>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</si>
  <si>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</si>
  <si>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</si>
  <si>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</si>
  <si>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</si>
  <si>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</si>
  <si>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</si>
  <si>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</si>
  <si>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</si>
  <si>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</si>
  <si>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</si>
  <si>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</si>
  <si>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</si>
  <si>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</si>
  <si>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</si>
  <si>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</si>
  <si>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</si>
  <si>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</si>
  <si>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</si>
  <si>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</si>
  <si>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</si>
  <si>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</si>
  <si>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</si>
  <si>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</si>
  <si>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</si>
  <si>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</si>
  <si>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</si>
  <si>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</si>
  <si>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</si>
  <si>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</si>
  <si>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</si>
  <si>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</si>
  <si>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</si>
  <si>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</si>
  <si>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</si>
  <si>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</si>
  <si>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</si>
  <si>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</si>
  <si>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</si>
  <si>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</si>
  <si>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</si>
  <si>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</si>
  <si>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</si>
  <si>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</si>
  <si>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</si>
  <si>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</si>
  <si>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</si>
  <si>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</si>
  <si>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</si>
  <si>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</si>
  <si>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</si>
  <si>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</si>
  <si>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</si>
  <si>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</si>
  <si>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</si>
  <si>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</si>
  <si>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</si>
  <si>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</si>
  <si>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</si>
  <si>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</si>
  <si>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</si>
  <si>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</si>
  <si>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</si>
  <si>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</si>
  <si>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</si>
  <si>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</si>
  <si>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</si>
  <si>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</si>
  <si>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</si>
  <si>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</si>
  <si>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</si>
  <si>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</si>
  <si>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</si>
  <si>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</si>
  <si>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</si>
  <si>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</si>
  <si>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</si>
  <si>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</si>
  <si>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</si>
  <si>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</si>
  <si>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</si>
  <si>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</si>
  <si>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</si>
  <si>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</si>
  <si>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</si>
  <si>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</si>
  <si>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</si>
  <si>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</si>
  <si>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</si>
  <si>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</si>
  <si>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</si>
  <si>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</si>
  <si>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</si>
  <si>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</si>
  <si>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</si>
  <si>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</si>
  <si>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</si>
  <si>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</si>
  <si>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</si>
  <si>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</si>
  <si>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</si>
  <si>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</si>
  <si>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</si>
  <si>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</si>
  <si>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</si>
  <si>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</si>
  <si>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</si>
  <si>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</si>
  <si>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</si>
  <si>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</si>
  <si>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</si>
  <si>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</si>
  <si>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</si>
  <si>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</si>
  <si>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</si>
  <si>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</si>
  <si>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</si>
  <si>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</si>
  <si>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</si>
  <si>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</si>
  <si>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</si>
  <si>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</si>
  <si>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</si>
  <si>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</si>
  <si>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</si>
  <si>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</si>
  <si>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</si>
  <si>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</si>
  <si>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</si>
  <si>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</si>
  <si>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</si>
  <si>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</si>
  <si>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</si>
  <si>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</si>
  <si>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</si>
  <si>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</si>
  <si>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</si>
  <si>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</si>
  <si>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</si>
  <si>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</si>
  <si>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</si>
  <si>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</si>
  <si>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</si>
  <si>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</si>
  <si>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</si>
  <si>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</si>
  <si>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</si>
  <si>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</si>
  <si>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</si>
  <si>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</si>
  <si>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</si>
  <si>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</si>
  <si>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</si>
  <si>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</si>
  <si>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</si>
  <si>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</si>
  <si>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</si>
  <si>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</si>
  <si>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</si>
  <si>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</si>
  <si>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</si>
  <si>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</si>
  <si>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</si>
  <si>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</si>
  <si>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</si>
  <si>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</si>
  <si>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</si>
  <si>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</si>
  <si>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</si>
  <si>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</si>
  <si>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</si>
  <si>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</si>
  <si>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</si>
  <si>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</si>
  <si>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</si>
  <si>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</si>
  <si>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</si>
  <si>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</si>
  <si>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</si>
  <si>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</si>
  <si>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</si>
  <si>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</si>
  <si>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</si>
  <si>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</si>
  <si>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</si>
  <si>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</si>
  <si>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</si>
  <si>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</si>
  <si>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</si>
  <si>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</si>
  <si>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</si>
  <si>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</si>
  <si>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</si>
  <si>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</si>
  <si>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</si>
  <si>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</si>
  <si>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</si>
  <si>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</si>
  <si>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</si>
  <si>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</si>
  <si>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</si>
  <si>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</si>
  <si>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</si>
  <si>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</si>
  <si>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</si>
  <si>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</si>
  <si>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</si>
  <si>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</si>
  <si>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</si>
  <si>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</si>
  <si>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</si>
  <si>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</si>
  <si>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</si>
  <si>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</si>
  <si>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</si>
  <si>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</si>
  <si>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</si>
  <si>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</si>
  <si>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</si>
  <si>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</si>
  <si>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</si>
  <si>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</si>
  <si>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</si>
  <si>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</si>
  <si>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</si>
  <si>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</si>
  <si>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</si>
  <si>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</si>
  <si>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</si>
  <si>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</si>
  <si>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</si>
  <si>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</si>
  <si>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</si>
  <si>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</si>
  <si>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</si>
  <si>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</si>
  <si>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</si>
  <si>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</si>
  <si>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</si>
  <si>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</si>
  <si>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</si>
  <si>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</si>
  <si>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</si>
  <si>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</si>
  <si>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</si>
  <si>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</si>
  <si>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</si>
  <si>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</si>
  <si>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</si>
  <si>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</si>
  <si>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</si>
  <si>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</si>
  <si>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</si>
  <si>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</si>
  <si>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</si>
  <si>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</si>
  <si>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</si>
  <si>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</si>
  <si>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</si>
  <si>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</si>
  <si>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</si>
  <si>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</si>
  <si>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</si>
  <si>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</si>
  <si>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</si>
  <si>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</si>
  <si>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</si>
  <si>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</si>
  <si>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</si>
  <si>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</si>
  <si>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</si>
  <si>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</si>
  <si>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</si>
  <si>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</si>
  <si>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</si>
  <si>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</si>
  <si>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</si>
  <si>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</si>
  <si>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</si>
  <si>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</si>
  <si>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</si>
  <si>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</si>
  <si>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</si>
  <si>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</si>
  <si>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</si>
  <si>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</si>
  <si>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</si>
  <si>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</si>
  <si>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</si>
  <si>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</si>
  <si>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</si>
  <si>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</si>
  <si>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</si>
  <si>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</si>
  <si>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</si>
  <si>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</si>
  <si>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</si>
  <si>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</si>
  <si>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</si>
  <si>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</si>
  <si>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</si>
  <si>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</si>
  <si>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</si>
  <si>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</si>
  <si>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</si>
  <si>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</si>
  <si>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</si>
  <si>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</si>
  <si>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</si>
  <si>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</si>
  <si>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</si>
  <si>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</si>
  <si>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</si>
  <si>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</si>
  <si>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</si>
  <si>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</si>
  <si>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</si>
  <si>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</si>
  <si>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</si>
  <si>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</si>
  <si>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</si>
  <si>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</si>
  <si>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</si>
  <si>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</si>
  <si>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</si>
  <si>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</si>
  <si>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</si>
  <si>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</si>
  <si>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</si>
  <si>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</si>
  <si>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</si>
  <si>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</si>
  <si>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</si>
  <si>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</si>
  <si>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</si>
  <si>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</si>
  <si>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</si>
  <si>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</si>
  <si>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</si>
  <si>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</si>
  <si>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</si>
  <si>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</si>
  <si>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</si>
  <si>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</si>
  <si>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</si>
  <si>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</si>
  <si>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</si>
  <si>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</si>
  <si>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</si>
  <si>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</si>
  <si>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</si>
  <si>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</si>
  <si>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</si>
  <si>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</si>
  <si>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</si>
  <si>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</si>
  <si>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</si>
  <si>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</si>
  <si>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</si>
  <si>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</si>
  <si>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</si>
  <si>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</si>
  <si>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</si>
  <si>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</si>
  <si>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</si>
  <si>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</si>
  <si>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</si>
  <si>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</si>
  <si>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</si>
  <si>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</si>
  <si>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</si>
  <si>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</si>
  <si>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</si>
  <si>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</si>
  <si>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</si>
  <si>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</si>
  <si>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</si>
  <si>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</si>
  <si>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</si>
  <si>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</si>
  <si>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</si>
  <si>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</si>
  <si>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</si>
  <si>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</si>
  <si>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</si>
  <si>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</si>
  <si>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</si>
  <si>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</si>
  <si>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</si>
  <si>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</si>
  <si>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</si>
  <si>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</si>
  <si>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</si>
  <si>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</si>
  <si>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</si>
  <si>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</si>
  <si>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</si>
  <si>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</si>
  <si>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</si>
  <si>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</si>
  <si>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</si>
  <si>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</si>
  <si>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</si>
  <si>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</si>
  <si>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</si>
  <si>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</si>
  <si>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</si>
  <si>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</si>
  <si>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</si>
  <si>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</si>
  <si>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</si>
  <si>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</si>
  <si>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</si>
  <si>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</si>
  <si>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</si>
  <si>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</si>
  <si>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</si>
  <si>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</si>
  <si>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</si>
  <si>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</si>
  <si>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</si>
  <si>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</si>
  <si>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</si>
  <si>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</si>
  <si>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</si>
  <si>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</si>
  <si>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</si>
  <si>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</si>
  <si>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</si>
  <si>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</si>
  <si>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</si>
  <si>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</si>
  <si>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</si>
  <si>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</si>
  <si>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</si>
  <si>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</si>
  <si>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</si>
  <si>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</si>
  <si>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</si>
  <si>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</si>
  <si>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</si>
  <si>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</si>
  <si>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</si>
  <si>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</si>
  <si>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</si>
  <si>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</si>
  <si>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</si>
  <si>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</si>
  <si>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</si>
  <si>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</si>
  <si>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</si>
  <si>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</si>
  <si>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</si>
  <si>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</si>
  <si>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</si>
  <si>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</si>
  <si>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</si>
  <si>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</si>
  <si>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</si>
  <si>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</si>
  <si>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</si>
  <si>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</si>
  <si>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</si>
  <si>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</si>
  <si>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</si>
  <si>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</si>
  <si>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</si>
  <si>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</si>
  <si>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</si>
  <si>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</si>
  <si>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</si>
  <si>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</si>
  <si>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</si>
  <si>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</si>
  <si>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</si>
  <si>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</si>
  <si>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</si>
  <si>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</si>
  <si>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</si>
  <si>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</si>
  <si>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</si>
  <si>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</si>
  <si>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</si>
  <si>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</si>
  <si>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</si>
  <si>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</si>
  <si>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</si>
  <si>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</si>
  <si>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</si>
  <si>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</si>
  <si>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</si>
  <si>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</si>
  <si>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</si>
  <si>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</si>
  <si>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</si>
  <si>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</si>
  <si>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</si>
  <si>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</si>
  <si>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</si>
  <si>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</si>
  <si>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</si>
  <si>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</si>
  <si>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</si>
  <si>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</si>
  <si>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</si>
  <si>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</si>
  <si>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</si>
  <si>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</si>
  <si>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</si>
  <si>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</si>
  <si>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</si>
  <si>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</si>
  <si>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</si>
  <si>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</si>
  <si>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</si>
  <si>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</si>
  <si>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</si>
  <si>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</si>
  <si>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</si>
  <si>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</si>
  <si>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</si>
  <si>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</si>
  <si>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</si>
  <si>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</si>
  <si>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</si>
  <si>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</si>
  <si>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</si>
  <si>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</si>
  <si>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</si>
  <si>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</si>
  <si>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</si>
  <si>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</si>
  <si>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</si>
  <si>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</si>
  <si>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</si>
  <si>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</si>
  <si>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</si>
  <si>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</si>
  <si>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</si>
  <si>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</si>
  <si>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</si>
  <si>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</si>
  <si>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</si>
  <si>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</si>
  <si>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</si>
  <si>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</si>
  <si>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</si>
  <si>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</si>
  <si>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</si>
  <si>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</si>
  <si>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</si>
  <si>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</si>
  <si>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</si>
  <si>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</si>
  <si>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</si>
  <si>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</si>
  <si>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</si>
  <si>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</si>
  <si>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</si>
  <si>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</si>
  <si>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</si>
  <si>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</si>
  <si>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</si>
  <si>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</si>
  <si>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</si>
  <si>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</si>
  <si>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</si>
  <si>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</si>
  <si>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</si>
  <si>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</si>
  <si>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</si>
  <si>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</si>
  <si>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</si>
  <si>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</si>
  <si>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</si>
  <si>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</si>
  <si>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</si>
  <si>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</si>
  <si>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</si>
  <si>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</si>
  <si>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</si>
  <si>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</si>
  <si>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</si>
  <si>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</si>
  <si>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</si>
  <si>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</si>
  <si>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</si>
  <si>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</si>
  <si>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</si>
  <si>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</si>
  <si>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</si>
  <si>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</si>
  <si>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</si>
  <si>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</si>
  <si>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</si>
  <si>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</si>
  <si>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</si>
  <si>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</si>
  <si>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</si>
  <si>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</si>
  <si>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</si>
  <si>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</si>
  <si>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</si>
  <si>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</si>
  <si>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</si>
  <si>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</si>
  <si>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</si>
  <si>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</si>
  <si>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</si>
  <si>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</si>
  <si>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</si>
  <si>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</si>
  <si>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</si>
  <si>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</si>
  <si>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</si>
  <si>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</si>
  <si>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</si>
  <si>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</si>
  <si>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</si>
  <si>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</si>
  <si>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</si>
  <si>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</si>
  <si>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</si>
  <si>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</si>
  <si>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</si>
  <si>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</si>
  <si>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</si>
  <si>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</si>
  <si>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</si>
  <si>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</si>
  <si>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</si>
  <si>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</si>
  <si>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</si>
  <si>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</si>
  <si>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</si>
  <si>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</si>
  <si>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</si>
  <si>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</si>
  <si>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</si>
  <si>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</si>
  <si>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</si>
  <si>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</si>
  <si>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</si>
  <si>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</si>
  <si>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</si>
  <si>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</si>
  <si>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</si>
  <si>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</si>
  <si>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</si>
  <si>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</si>
  <si>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</si>
  <si>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</si>
  <si>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</si>
  <si>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</si>
  <si>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</si>
  <si>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</si>
  <si>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</si>
  <si>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</si>
  <si>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</si>
  <si>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</si>
  <si>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</si>
  <si>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</si>
  <si>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</si>
  <si>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</si>
  <si>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</si>
  <si>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</si>
  <si>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</si>
  <si>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</si>
  <si>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</si>
  <si>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</si>
  <si>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</si>
  <si>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</si>
  <si>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</si>
  <si>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</si>
  <si>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</si>
  <si>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</si>
  <si>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</si>
  <si>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</si>
  <si>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</si>
  <si>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</si>
  <si>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</si>
  <si>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</si>
  <si>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</si>
  <si>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</si>
  <si>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</si>
  <si>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</si>
  <si>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</si>
  <si>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</si>
  <si>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</si>
  <si>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</si>
  <si>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</si>
  <si>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</si>
  <si>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</si>
  <si>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</si>
  <si>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</si>
  <si>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</si>
  <si>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</si>
  <si>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</si>
  <si>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</si>
  <si>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</si>
  <si>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</si>
  <si>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</si>
  <si>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</si>
  <si>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</si>
  <si>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</si>
  <si>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</si>
  <si>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</si>
  <si>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</si>
  <si>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</si>
  <si>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</si>
  <si>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</si>
  <si>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</si>
  <si>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</si>
  <si>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</si>
  <si>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</si>
  <si>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</si>
  <si>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</si>
  <si>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</si>
  <si>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</si>
  <si>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</si>
  <si>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</si>
  <si>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</si>
  <si>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</si>
  <si>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</si>
  <si>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</si>
  <si>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</si>
  <si>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</si>
  <si>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</si>
  <si>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</si>
  <si>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</si>
  <si>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</si>
  <si>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</si>
  <si>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</si>
  <si>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</si>
  <si>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</si>
  <si>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</si>
  <si>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</si>
  <si>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</si>
  <si>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</si>
  <si>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</si>
  <si>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</si>
  <si>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</si>
  <si>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</si>
  <si>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</si>
  <si>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</si>
  <si>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</si>
  <si>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</si>
  <si>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</si>
  <si>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</si>
  <si>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</si>
  <si>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</si>
  <si>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</si>
  <si>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</si>
  <si>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</si>
  <si>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</si>
  <si>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</si>
  <si>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</si>
  <si>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</si>
  <si>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</si>
  <si>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</si>
  <si>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</si>
  <si>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</si>
  <si>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</si>
  <si>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</si>
  <si>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</si>
  <si>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</si>
  <si>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</si>
  <si>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</si>
  <si>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</si>
  <si>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</si>
  <si>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</si>
  <si>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</si>
  <si>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</si>
  <si>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</si>
  <si>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</si>
  <si>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</si>
  <si>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</si>
  <si>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</si>
  <si>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</si>
  <si>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</si>
  <si>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</si>
  <si>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</si>
  <si>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</si>
  <si>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</si>
  <si>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</si>
  <si>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</si>
  <si>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</si>
  <si>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</si>
  <si>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</si>
  <si>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</si>
  <si>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</si>
  <si>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</si>
  <si>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</si>
  <si>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</si>
  <si>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</si>
  <si>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</si>
  <si>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</si>
  <si>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</si>
  <si>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</si>
  <si>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</si>
  <si>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</si>
  <si>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</si>
  <si>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</si>
  <si>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</si>
  <si>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</si>
  <si>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</si>
  <si>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</si>
  <si>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</si>
  <si>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</si>
  <si>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</si>
  <si>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</si>
  <si>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</si>
  <si>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</si>
  <si>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</si>
  <si>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</si>
  <si>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</si>
  <si>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</si>
  <si>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</si>
  <si>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</si>
  <si>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</si>
  <si>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</si>
  <si>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</si>
  <si>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</si>
  <si>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</si>
  <si>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</si>
  <si>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</si>
  <si>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</si>
  <si>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</si>
  <si>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</si>
  <si>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</si>
  <si>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</si>
  <si>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</si>
  <si>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</si>
  <si>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</si>
  <si>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</si>
  <si>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</si>
  <si>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</si>
  <si>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</si>
  <si>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</si>
  <si>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</si>
  <si>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</si>
  <si>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</si>
  <si>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</si>
  <si>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</si>
  <si>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</si>
  <si>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</si>
  <si>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</si>
  <si>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</si>
  <si>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</si>
  <si>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</si>
  <si>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</si>
  <si>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</si>
  <si>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</si>
  <si>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</si>
  <si>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</si>
  <si>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</si>
  <si>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</si>
  <si>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</si>
  <si>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</si>
  <si>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</si>
  <si>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</si>
  <si>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</si>
  <si>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</si>
  <si>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</si>
  <si>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</si>
  <si>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</si>
  <si>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</si>
  <si>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</si>
  <si>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</si>
  <si>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</si>
  <si>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</si>
  <si>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</si>
  <si>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</si>
  <si>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</si>
  <si>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</si>
  <si>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</si>
  <si>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</si>
  <si>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</si>
  <si>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</si>
  <si>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</si>
  <si>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</si>
  <si>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</si>
  <si>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</si>
  <si>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</si>
  <si>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</si>
  <si>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</si>
  <si>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</si>
  <si>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</si>
  <si>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</si>
  <si>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</si>
  <si>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</si>
  <si>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</si>
  <si>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</si>
  <si>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</si>
  <si>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</si>
  <si>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</si>
  <si>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</si>
  <si>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</si>
  <si>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</si>
  <si>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</si>
  <si>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</si>
  <si>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</si>
  <si>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</si>
  <si>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</si>
  <si>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</si>
  <si>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</si>
  <si>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</si>
  <si>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</si>
  <si>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</si>
  <si>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</si>
  <si>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</si>
  <si>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</si>
  <si>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</si>
  <si>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</si>
  <si>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</si>
  <si>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</si>
  <si>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</si>
  <si>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</si>
  <si>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</si>
  <si>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</si>
  <si>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</si>
  <si>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</si>
  <si>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</si>
  <si>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</si>
  <si>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</si>
  <si>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</si>
  <si>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</si>
  <si>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</si>
  <si>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</si>
  <si>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</si>
  <si>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</si>
  <si>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</si>
  <si>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</si>
  <si>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</si>
  <si>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</si>
  <si>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</si>
  <si>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</si>
  <si>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</si>
  <si>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</si>
  <si>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</si>
  <si>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</si>
  <si>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</si>
  <si>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</si>
  <si>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</si>
  <si>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</si>
  <si>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</si>
  <si>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</si>
  <si>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</si>
  <si>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</si>
  <si>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</si>
  <si>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</si>
  <si>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</si>
  <si>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</si>
  <si>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</si>
  <si>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</si>
  <si>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</si>
  <si>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</si>
  <si>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</si>
  <si>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</si>
  <si>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</si>
  <si>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</si>
  <si>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</si>
  <si>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</si>
  <si>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</si>
  <si>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</si>
  <si>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</si>
  <si>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</si>
  <si>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</si>
  <si>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</si>
  <si>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</si>
  <si>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</si>
  <si>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</si>
  <si>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</si>
  <si>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</si>
  <si>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</si>
  <si>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</si>
  <si>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</si>
  <si>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</si>
  <si>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</si>
  <si>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</si>
  <si>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</si>
  <si>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</si>
  <si>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</si>
  <si>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</si>
  <si>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</si>
  <si>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</si>
  <si>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</si>
  <si>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</si>
  <si>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</si>
  <si>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</si>
  <si>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</si>
  <si>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</si>
  <si>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</si>
  <si>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</si>
  <si>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</si>
  <si>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</si>
  <si>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</si>
  <si>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</si>
  <si>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</si>
  <si>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</si>
  <si>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</si>
  <si>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</si>
  <si>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</si>
  <si>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</si>
  <si>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</si>
  <si>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</si>
  <si>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</si>
  <si>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</si>
  <si>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</si>
  <si>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</si>
  <si>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</si>
  <si>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</si>
  <si>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</si>
  <si>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</si>
  <si>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</si>
  <si>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</si>
  <si>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</si>
  <si>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</si>
  <si>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</si>
  <si>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</si>
  <si>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</si>
  <si>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</si>
  <si>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</si>
  <si>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</si>
  <si>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</si>
  <si>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</si>
  <si>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</si>
  <si>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</si>
  <si>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</si>
  <si>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</si>
  <si>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</si>
  <si>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</si>
  <si>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</si>
  <si>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</si>
  <si>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</si>
  <si>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</si>
  <si>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</si>
  <si>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</si>
  <si>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</si>
  <si>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</si>
  <si>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</si>
  <si>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</si>
  <si>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</si>
  <si>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</si>
  <si>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</si>
  <si>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</si>
  <si>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</si>
  <si>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</si>
  <si>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</si>
  <si>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</si>
  <si>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</si>
  <si>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</si>
  <si>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</si>
  <si>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</si>
  <si>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</si>
  <si>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</si>
  <si>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</si>
  <si>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</si>
  <si>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</si>
  <si>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</si>
  <si>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</si>
  <si>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</si>
  <si>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</si>
  <si>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</si>
  <si>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</si>
  <si>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</si>
  <si>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</si>
  <si>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</si>
  <si>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</si>
  <si>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</si>
  <si>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</si>
  <si>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</si>
  <si>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</si>
  <si>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</si>
  <si>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</si>
  <si>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</si>
  <si>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</si>
  <si>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</si>
  <si>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</si>
  <si>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</si>
  <si>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</si>
  <si>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</si>
  <si>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</si>
  <si>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</si>
  <si>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</si>
  <si>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</si>
  <si>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</si>
  <si>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</si>
  <si>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</si>
  <si>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</si>
  <si>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</si>
  <si>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</si>
  <si>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</si>
  <si>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</si>
  <si>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</si>
  <si>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</si>
  <si>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</si>
  <si>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</si>
  <si>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</si>
  <si>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</si>
  <si>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</si>
  <si>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</si>
  <si>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</si>
  <si>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</si>
  <si>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</si>
  <si>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</si>
  <si>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</si>
  <si>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</si>
  <si>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</si>
  <si>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</si>
  <si>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</si>
  <si>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</si>
  <si>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</si>
  <si>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</si>
  <si>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</si>
  <si>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</si>
  <si>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</si>
  <si>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</si>
  <si>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</si>
  <si>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</si>
  <si>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</si>
  <si>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</si>
  <si>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</si>
  <si>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</si>
  <si>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</si>
  <si>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</si>
  <si>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</si>
  <si>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</si>
  <si>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</si>
  <si>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</si>
  <si>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</si>
  <si>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</si>
  <si>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</si>
  <si>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</si>
  <si>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</si>
  <si>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</si>
  <si>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</si>
  <si>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</si>
  <si>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</si>
  <si>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</si>
  <si>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</si>
  <si>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</si>
  <si>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</si>
  <si>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</si>
  <si>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</si>
  <si>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</si>
  <si>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</si>
  <si>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</si>
  <si>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</si>
  <si>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</si>
  <si>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</si>
  <si>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</si>
  <si>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</si>
  <si>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</si>
  <si>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</si>
  <si>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</si>
  <si>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</si>
  <si>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</si>
  <si>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</si>
  <si>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</si>
  <si>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</si>
  <si>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</si>
  <si>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</si>
  <si>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</si>
  <si>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</si>
  <si>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</si>
  <si>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</si>
  <si>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</si>
  <si>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</si>
  <si>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</si>
  <si>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</si>
  <si>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</si>
  <si>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</si>
  <si>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</si>
  <si>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</si>
  <si>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</si>
  <si>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</si>
  <si>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</si>
  <si>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</si>
  <si>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</si>
  <si>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</si>
  <si>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</si>
  <si>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</si>
  <si>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</si>
  <si>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</si>
  <si>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</si>
  <si>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</si>
  <si>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</si>
  <si>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</si>
  <si>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</si>
  <si>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</si>
  <si>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</si>
  <si>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</si>
  <si>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</si>
  <si>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</si>
  <si>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</si>
  <si>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</si>
  <si>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</si>
  <si>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</si>
  <si>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</si>
  <si>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</si>
  <si>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</si>
  <si>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</si>
  <si>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</si>
  <si>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</si>
  <si>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</si>
  <si>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</si>
  <si>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</si>
  <si>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</si>
  <si>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</si>
  <si>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</si>
  <si>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</si>
  <si>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</si>
  <si>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</si>
  <si>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</si>
  <si>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</si>
  <si>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</si>
  <si>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</si>
  <si>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</si>
  <si>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</si>
  <si>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</si>
  <si>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</si>
  <si>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</si>
  <si>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</si>
  <si>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</si>
  <si>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</si>
  <si>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</si>
  <si>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</si>
  <si>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</si>
  <si>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</si>
  <si>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</si>
  <si>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</si>
  <si>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</si>
  <si>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</si>
  <si>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</si>
  <si>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</si>
  <si>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</si>
  <si>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</si>
  <si>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</si>
  <si>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</si>
  <si>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</si>
  <si>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</si>
  <si>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</si>
  <si>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</si>
  <si>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</si>
  <si>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</si>
  <si>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</si>
  <si>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</si>
  <si>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</si>
  <si>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</si>
  <si>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</si>
  <si>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</si>
  <si>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</si>
  <si>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</si>
  <si>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</si>
  <si>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</si>
  <si>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</si>
  <si>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</si>
  <si>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</si>
  <si>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</si>
  <si>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</si>
  <si>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</si>
  <si>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</si>
  <si>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</si>
  <si>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</si>
  <si>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</si>
  <si>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</si>
  <si>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</si>
  <si>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</si>
  <si>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</si>
  <si>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</si>
  <si>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</si>
  <si>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</si>
  <si>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</si>
  <si>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</si>
  <si>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</si>
  <si>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</si>
  <si>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</si>
  <si>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</si>
  <si>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</si>
  <si>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</si>
  <si>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</si>
  <si>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</si>
  <si>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</si>
  <si>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</si>
  <si>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</si>
  <si>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</si>
  <si>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</si>
  <si>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</si>
  <si>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</si>
  <si>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</si>
  <si>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</si>
  <si>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</si>
  <si>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</si>
  <si>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</si>
  <si>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</si>
  <si>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</si>
  <si>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</si>
  <si>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</si>
  <si>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</si>
  <si>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</si>
  <si>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</si>
  <si>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</si>
  <si>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</si>
  <si>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</si>
  <si>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</si>
  <si>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</si>
  <si>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</si>
  <si>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</si>
  <si>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</si>
  <si>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</si>
  <si>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</si>
  <si>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</si>
  <si>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</si>
  <si>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</si>
  <si>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</si>
  <si>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</si>
  <si>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</si>
  <si>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</si>
  <si>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</si>
  <si>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</si>
  <si>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</si>
  <si>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</si>
  <si>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</si>
  <si>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</si>
  <si>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</si>
  <si>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</si>
  <si>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</si>
  <si>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</si>
  <si>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</si>
  <si>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</si>
  <si>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</si>
  <si>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</si>
  <si>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</si>
  <si>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</si>
  <si>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</si>
  <si>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</si>
  <si>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</si>
  <si>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</si>
  <si>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</si>
  <si>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</si>
  <si>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</si>
  <si>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</si>
  <si>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</si>
  <si>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</si>
  <si>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</si>
  <si>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</si>
  <si>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</si>
  <si>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</si>
  <si>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</si>
  <si>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</si>
  <si>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</si>
  <si>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</si>
  <si>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</si>
  <si>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</si>
  <si>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</si>
  <si>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</si>
  <si>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</si>
  <si>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</si>
  <si>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</si>
  <si>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</si>
  <si>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</si>
  <si>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</si>
  <si>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</si>
  <si>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</si>
  <si>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</si>
  <si>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</si>
  <si>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</si>
  <si>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</si>
  <si>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</si>
  <si>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</si>
  <si>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</si>
  <si>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</si>
  <si>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</si>
  <si>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</si>
  <si>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</si>
  <si>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</si>
  <si>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</si>
  <si>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</si>
  <si>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</si>
  <si>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</si>
  <si>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</si>
  <si>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</si>
  <si>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</si>
  <si>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</si>
  <si>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</si>
  <si>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</si>
  <si>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</si>
  <si>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</si>
  <si>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</si>
  <si>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</si>
  <si>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</si>
  <si>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</si>
  <si>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</si>
  <si>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</si>
  <si>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</si>
  <si>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</si>
  <si>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</si>
  <si>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</si>
  <si>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</si>
  <si>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</si>
  <si>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</si>
  <si>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</si>
  <si>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</si>
  <si>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</si>
  <si>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</si>
  <si>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</si>
  <si>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</si>
  <si>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</si>
  <si>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</si>
  <si>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</si>
  <si>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</si>
  <si>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</si>
  <si>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</si>
  <si>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</si>
  <si>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</si>
  <si>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</si>
  <si>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</si>
  <si>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</si>
  <si>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</si>
  <si>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</si>
  <si>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</si>
  <si>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</si>
  <si>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</si>
  <si>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</si>
  <si>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</si>
  <si>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</si>
  <si>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</si>
  <si>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</si>
  <si>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</si>
  <si>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</si>
  <si>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</si>
  <si>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</si>
  <si>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</si>
  <si>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</si>
  <si>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</si>
  <si>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</si>
  <si>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</si>
  <si>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</si>
  <si>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</si>
  <si>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</si>
  <si>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</si>
  <si>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</si>
  <si>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</si>
  <si>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</si>
  <si>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</si>
  <si>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</si>
  <si>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</si>
  <si>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</si>
  <si>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</si>
  <si>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</si>
  <si>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</si>
  <si>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</si>
  <si>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</si>
  <si>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</si>
  <si>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</si>
  <si>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</si>
  <si>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</si>
  <si>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</si>
  <si>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</si>
  <si>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</si>
  <si>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</si>
  <si>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</si>
  <si>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</si>
  <si>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</si>
  <si>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</si>
  <si>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</si>
  <si>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</si>
  <si>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</si>
  <si>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</si>
  <si>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</si>
  <si>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</si>
  <si>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</si>
  <si>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</si>
  <si>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</si>
  <si>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</si>
  <si>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</si>
  <si>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</si>
  <si>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</si>
  <si>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</si>
  <si>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</si>
  <si>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</si>
  <si>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</si>
  <si>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</si>
  <si>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</si>
  <si>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</si>
  <si>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</si>
  <si>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</si>
  <si>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</si>
  <si>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</si>
  <si>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</si>
  <si>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</si>
  <si>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</si>
  <si>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</si>
  <si>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</si>
  <si>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</si>
  <si>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</si>
  <si>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</si>
  <si>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</si>
  <si>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</si>
  <si>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</si>
  <si>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</si>
  <si>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</si>
  <si>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</si>
  <si>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</si>
  <si>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</si>
  <si>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</si>
  <si>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</si>
  <si>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</si>
  <si>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</si>
  <si>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</si>
  <si>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</si>
  <si>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</si>
  <si>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</si>
  <si>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</si>
  <si>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</si>
  <si>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</si>
  <si>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</si>
  <si>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</si>
  <si>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</si>
  <si>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</si>
  <si>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</si>
  <si>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</si>
  <si>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</si>
  <si>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</si>
  <si>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</si>
  <si>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</si>
  <si>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</si>
  <si>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</si>
  <si>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</si>
  <si>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</si>
  <si>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</si>
  <si>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</si>
  <si>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</si>
  <si>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</si>
  <si>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</si>
  <si>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</si>
  <si>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</si>
  <si>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</si>
  <si>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</si>
  <si>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</si>
  <si>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</si>
  <si>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</si>
  <si>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</si>
  <si>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</si>
  <si>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</si>
  <si>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</si>
  <si>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</si>
  <si>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</si>
  <si>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</si>
  <si>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</si>
  <si>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</si>
  <si>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</si>
  <si>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</si>
  <si>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</si>
  <si>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</si>
  <si>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</si>
  <si>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</si>
  <si>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</si>
  <si>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</si>
  <si>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</si>
  <si>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</si>
  <si>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</si>
  <si>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</si>
  <si>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</si>
  <si>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</si>
  <si>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</si>
  <si>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</si>
  <si>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</si>
  <si>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</si>
  <si>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</si>
  <si>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</si>
  <si>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</si>
  <si>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</si>
  <si>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</si>
  <si>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</si>
  <si>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</si>
  <si>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</si>
  <si>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</si>
  <si>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</si>
  <si>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</si>
  <si>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</si>
  <si>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</si>
  <si>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</si>
  <si>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</si>
  <si>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</si>
  <si>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</si>
  <si>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</si>
  <si>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</si>
  <si>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</si>
  <si>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</si>
  <si>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</si>
  <si>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</si>
  <si>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</si>
  <si>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</si>
  <si>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</si>
  <si>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</si>
  <si>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</si>
  <si>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</si>
  <si>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</si>
  <si>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</si>
  <si>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</si>
  <si>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</si>
  <si>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</si>
  <si>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</si>
  <si>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</si>
  <si>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</si>
  <si>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</si>
  <si>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</si>
  <si>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</si>
  <si>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</si>
  <si>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</si>
  <si>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</si>
  <si>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</si>
  <si>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</si>
  <si>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</si>
  <si>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</si>
  <si>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</si>
  <si>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</si>
  <si>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</si>
  <si>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</si>
  <si>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</si>
  <si>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</si>
  <si>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</si>
  <si>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</si>
  <si>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</si>
  <si>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</si>
  <si>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</si>
  <si>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</si>
  <si>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</si>
  <si>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</si>
  <si>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</si>
  <si>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</si>
  <si>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</si>
  <si>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</si>
  <si>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</si>
  <si>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</si>
  <si>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</si>
  <si>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</si>
  <si>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</si>
  <si>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</si>
  <si>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</si>
  <si>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</si>
  <si>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</si>
  <si>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</si>
  <si>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</si>
  <si>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</si>
  <si>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</si>
  <si>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</si>
  <si>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</si>
  <si>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</si>
  <si>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</si>
  <si>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</si>
  <si>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</si>
  <si>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</si>
  <si>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</si>
  <si>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</si>
  <si>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</si>
  <si>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</si>
  <si>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</si>
  <si>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</si>
  <si>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</si>
  <si>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</si>
  <si>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</si>
  <si>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</si>
  <si>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</si>
  <si>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</si>
  <si>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</si>
  <si>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</si>
  <si>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</si>
  <si>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</si>
  <si>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</si>
  <si>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</si>
  <si>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</si>
  <si>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</si>
  <si>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</si>
  <si>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</si>
  <si>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</si>
  <si>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</si>
  <si>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</si>
  <si>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</si>
  <si>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</si>
  <si>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</si>
  <si>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</si>
  <si>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</si>
  <si>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</si>
  <si>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</si>
  <si>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</si>
  <si>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</si>
  <si>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</si>
  <si>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</si>
  <si>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</si>
  <si>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</si>
  <si>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</si>
  <si>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</si>
  <si>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</si>
  <si>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</si>
  <si>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</si>
  <si>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</si>
  <si>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</si>
  <si>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</si>
  <si>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</si>
  <si>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</si>
  <si>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</si>
  <si>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</si>
  <si>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</si>
  <si>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</si>
  <si>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</si>
  <si>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</si>
  <si>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</si>
  <si>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</si>
  <si>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</si>
  <si>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</si>
  <si>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</si>
  <si>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</si>
  <si>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</si>
  <si>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</si>
  <si>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</si>
  <si>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</si>
  <si>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</si>
  <si>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</si>
  <si>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</si>
  <si>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</si>
  <si>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</si>
  <si>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</si>
  <si>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</si>
  <si>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</si>
  <si>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</si>
  <si>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</si>
  <si>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</si>
  <si>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</si>
  <si>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</si>
  <si>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</si>
  <si>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</si>
  <si>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</si>
  <si>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</si>
  <si>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</si>
  <si>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</si>
  <si>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</si>
  <si>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</si>
  <si>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</si>
  <si>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</si>
  <si>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</si>
  <si>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</si>
  <si>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</si>
  <si>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</si>
  <si>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</si>
  <si>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</si>
  <si>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</si>
  <si>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</si>
  <si>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</si>
  <si>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</si>
  <si>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</si>
  <si>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</si>
  <si>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</si>
  <si>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</si>
  <si>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</si>
  <si>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</si>
  <si>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</si>
  <si>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</si>
  <si>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</si>
  <si>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</si>
  <si>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</si>
  <si>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</si>
  <si>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</si>
  <si>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</si>
  <si>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</si>
  <si>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</si>
  <si>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</si>
  <si>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</si>
  <si>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</si>
  <si>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</si>
  <si>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</t>
  </si>
  <si>
    <t>Row Labels</t>
  </si>
  <si>
    <t>Grand Total</t>
  </si>
  <si>
    <t>Count of outcomes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</si>
  <si>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</si>
  <si>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</si>
  <si>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</si>
  <si>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</si>
  <si>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</si>
  <si>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</si>
  <si>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</si>
  <si>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</si>
  <si>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</si>
  <si>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</si>
  <si>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</si>
  <si>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</si>
  <si>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</si>
  <si>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</si>
  <si>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</si>
  <si>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</si>
  <si>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</si>
  <si>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</si>
  <si>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</si>
  <si>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</si>
  <si>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</si>
  <si>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</si>
  <si>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</si>
  <si>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</si>
  <si>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</si>
  <si>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>IQR of Goal</t>
  </si>
  <si>
    <t>Standard Deviation Pledged</t>
  </si>
  <si>
    <t>Upper Quartile of Pledged</t>
  </si>
  <si>
    <t xml:space="preserve">Lower Quartile of Pledged </t>
  </si>
  <si>
    <t>IQR of Pledged</t>
  </si>
  <si>
    <t>Years</t>
  </si>
  <si>
    <t>Deadline</t>
  </si>
  <si>
    <t>Count of Category and Subcategory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</si>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</sst>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3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Charting</a:t>
            </a:r>
            <a:r>
              <a:rPr lang="en-US" b="1" baseline="0"/>
              <a:t> Test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1-1545-A757-ADF5891A61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1-1545-A757-ADF5891A61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1-1545-A757-ADF5891A61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41-1545-A757-ADF5891A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94170415"/>
        <c:axId val="572676687"/>
      </c:barChart>
      <c:catAx>
        <c:axId val="39417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76687"/>
        <c:crosses val="autoZero"/>
        <c:auto val="1"/>
        <c:lblAlgn val="ctr"/>
        <c:lblOffset val="100"/>
        <c:noMultiLvlLbl val="0"/>
      </c:catAx>
      <c:valAx>
        <c:axId val="57267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7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DE45-BD51-54C1DC6B9DD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75-DE45-BD51-54C1DC6B9DD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75-DE45-BD51-54C1DC6B9DD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75-DE45-BD51-54C1DC6B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5203711"/>
        <c:axId val="355120847"/>
      </c:barChart>
      <c:catAx>
        <c:axId val="35520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0847"/>
        <c:crosses val="autoZero"/>
        <c:auto val="1"/>
        <c:lblAlgn val="ctr"/>
        <c:lblOffset val="100"/>
        <c:noMultiLvlLbl val="0"/>
      </c:catAx>
      <c:valAx>
        <c:axId val="35512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1-8C45-97B7-BBC92025278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1-8C45-97B7-BBC92025278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31-8C45-97B7-BBC92025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474223"/>
        <c:axId val="571209999"/>
      </c:lineChart>
      <c:catAx>
        <c:axId val="6094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09999"/>
        <c:crosses val="autoZero"/>
        <c:auto val="1"/>
        <c:lblAlgn val="ctr"/>
        <c:lblOffset val="100"/>
        <c:noMultiLvlLbl val="0"/>
      </c:catAx>
      <c:valAx>
        <c:axId val="57120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A-0940-95EA-972FA1BD07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A-0940-95EA-972FA1BD07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A-0940-95EA-972FA1BD0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263920"/>
        <c:axId val="73953952"/>
      </c:lineChart>
      <c:catAx>
        <c:axId val="742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53952"/>
        <c:crosses val="autoZero"/>
        <c:auto val="1"/>
        <c:lblAlgn val="ctr"/>
        <c:lblOffset val="100"/>
        <c:noMultiLvlLbl val="0"/>
      </c:catAx>
      <c:valAx>
        <c:axId val="739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9B-3643-850A-155D7FE33364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9B-3643-850A-155D7FE33364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9B-3643-850A-155D7FE33364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9B-3643-850A-155D7FE3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56384"/>
        <c:axId val="129682784"/>
      </c:lineChart>
      <c:catAx>
        <c:axId val="962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2784"/>
        <c:crosses val="autoZero"/>
        <c:auto val="1"/>
        <c:lblAlgn val="ctr"/>
        <c:lblOffset val="100"/>
        <c:noMultiLvlLbl val="0"/>
      </c:catAx>
      <c:valAx>
        <c:axId val="1296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FE56CD-96C9-5E4D-9453-AB0660FEE9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3DCA1A-DD98-7948-9A1B-A3BB36DE10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426C72-4573-894A-AC61-0ACCFAD81A2B}">
  <sheetPr codeName="Chart5"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7</xdr:row>
      <xdr:rowOff>57150</xdr:rowOff>
    </xdr:from>
    <xdr:to>
      <xdr:col>6</xdr:col>
      <xdr:colOff>184150</xdr:colOff>
      <xdr:row>23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313F5A-C7D4-1B4B-B448-107627CE3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9</xdr:row>
      <xdr:rowOff>158750</xdr:rowOff>
    </xdr:from>
    <xdr:to>
      <xdr:col>12</xdr:col>
      <xdr:colOff>508000</xdr:colOff>
      <xdr:row>24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8870C-2CBC-574A-B81B-46A106B95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12700</xdr:rowOff>
    </xdr:from>
    <xdr:to>
      <xdr:col>12</xdr:col>
      <xdr:colOff>457200</xdr:colOff>
      <xdr:row>16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27B5B-BA63-264C-8514-41B49B7C8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1493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17E4D0-E1FA-8C48-912A-B0C584F2EA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A01F31-202D-1A4F-8D29-8A61720FBFC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1493" cy="62931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625231</xdr:colOff>
      <xdr:row>2</xdr:row>
      <xdr:rowOff>191060</xdr:rowOff>
    </xdr:from>
    <xdr:to>
      <xdr:col>12</xdr:col>
      <xdr:colOff>96935</xdr:colOff>
      <xdr:row>17</xdr:row>
      <xdr:rowOff>67445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A46A1-DF12-A445-9939-D95AA4075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40298</xdr:colOff>
      <xdr:row>16</xdr:row>
      <xdr:rowOff>39322</xdr:rowOff>
    </xdr:from>
    <xdr:to>
      <xdr:col>10</xdr:col>
      <xdr:colOff>139700</xdr:colOff>
      <xdr:row>35</xdr:row>
      <xdr:rowOff>63746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CD8559-2F28-CD40-8DA7-CB12CB104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2.710195833337" createdVersion="6" refreshedVersion="6" minRefreshableVersion="3" recordCount="4114" xr:uid="{85B46C9E-44DA-6448-A536-BB0A2665F2C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3.786412037036" createdVersion="6" refreshedVersion="6" minRefreshableVersion="3" recordCount="4114" xr:uid="{2581B49F-D7D5-D84B-A2CC-BBA9DF1A40E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/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0.852609490743" createdVersion="6" refreshedVersion="6" minRefreshableVersion="3" recordCount="4114" xr:uid="{DD0B799F-1305-334C-BDE9-B0693C068B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x v="0"/>
    <b v="0"/>
    <x v="0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n v="1488464683"/>
    <x v="1"/>
    <b v="0"/>
    <x v="1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x v="2"/>
    <b v="0"/>
    <x v="2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x v="3"/>
    <b v="0"/>
    <x v="3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x v="4"/>
    <b v="0"/>
    <x v="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x v="5"/>
    <b v="0"/>
    <x v="5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x v="6"/>
    <b v="0"/>
    <x v="6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x v="7"/>
    <b v="0"/>
    <x v="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x v="8"/>
    <x v="0"/>
    <s v="US"/>
    <s v="USD"/>
    <n v="1460754000"/>
    <x v="8"/>
    <b v="0"/>
    <x v="8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x v="9"/>
    <b v="0"/>
    <x v="9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x v="10"/>
    <b v="0"/>
    <x v="10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x v="11"/>
    <b v="0"/>
    <x v="11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x v="12"/>
    <b v="0"/>
    <x v="12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x v="13"/>
    <b v="0"/>
    <x v="13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x v="14"/>
    <x v="0"/>
    <s v="AU"/>
    <s v="AUD"/>
    <n v="1405259940"/>
    <x v="14"/>
    <b v="0"/>
    <x v="14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x v="15"/>
    <b v="0"/>
    <x v="15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x v="16"/>
    <b v="0"/>
    <x v="16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x v="17"/>
    <b v="0"/>
    <x v="17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x v="18"/>
    <b v="0"/>
    <x v="18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x v="19"/>
    <b v="0"/>
    <x v="19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x v="20"/>
    <b v="0"/>
    <x v="20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x v="21"/>
    <b v="0"/>
    <x v="2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x v="22"/>
    <x v="0"/>
    <s v="US"/>
    <s v="USD"/>
    <n v="1420099140"/>
    <x v="22"/>
    <b v="0"/>
    <x v="22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x v="23"/>
    <b v="0"/>
    <x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n v="1442345940"/>
    <x v="24"/>
    <b v="0"/>
    <x v="2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x v="25"/>
    <b v="0"/>
    <x v="25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x v="26"/>
    <b v="0"/>
    <x v="10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x v="27"/>
    <b v="0"/>
    <x v="3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x v="28"/>
    <b v="0"/>
    <x v="26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x v="29"/>
    <b v="0"/>
    <x v="2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x v="30"/>
    <b v="0"/>
    <x v="28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x v="31"/>
    <b v="0"/>
    <x v="29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x v="32"/>
    <b v="0"/>
    <x v="30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x v="33"/>
    <b v="0"/>
    <x v="31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x v="34"/>
    <b v="0"/>
    <x v="32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x v="35"/>
    <b v="0"/>
    <x v="33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n v="1428128525"/>
    <x v="36"/>
    <b v="0"/>
    <x v="3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x v="37"/>
    <b v="0"/>
    <x v="35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x v="38"/>
    <b v="0"/>
    <x v="3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x v="39"/>
    <b v="0"/>
    <x v="3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x v="40"/>
    <b v="0"/>
    <x v="38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x v="41"/>
    <b v="0"/>
    <x v="10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x v="42"/>
    <b v="0"/>
    <x v="3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x v="43"/>
    <b v="0"/>
    <x v="40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x v="44"/>
    <b v="0"/>
    <x v="41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x v="45"/>
    <b v="0"/>
    <x v="42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x v="46"/>
    <b v="0"/>
    <x v="43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x v="47"/>
    <b v="0"/>
    <x v="16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x v="48"/>
    <b v="0"/>
    <x v="44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n v="1445660045"/>
    <x v="49"/>
    <b v="0"/>
    <x v="45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x v="50"/>
    <b v="0"/>
    <x v="19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x v="51"/>
    <b v="0"/>
    <x v="46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x v="52"/>
    <b v="0"/>
    <x v="47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x v="52"/>
    <x v="0"/>
    <s v="US"/>
    <s v="USD"/>
    <n v="1396648800"/>
    <x v="53"/>
    <b v="0"/>
    <x v="2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x v="54"/>
    <b v="0"/>
    <x v="47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x v="55"/>
    <b v="0"/>
    <x v="48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x v="55"/>
    <x v="0"/>
    <s v="GB"/>
    <s v="GBP"/>
    <n v="1433779200"/>
    <x v="56"/>
    <b v="0"/>
    <x v="49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x v="57"/>
    <b v="0"/>
    <x v="50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n v="1416423172"/>
    <x v="58"/>
    <b v="0"/>
    <x v="11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x v="59"/>
    <b v="0"/>
    <x v="51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x v="60"/>
    <b v="0"/>
    <x v="52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x v="61"/>
    <b v="0"/>
    <x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x v="62"/>
    <b v="0"/>
    <x v="53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x v="63"/>
    <b v="0"/>
    <x v="31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x v="64"/>
    <b v="0"/>
    <x v="5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x v="65"/>
    <b v="0"/>
    <x v="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x v="65"/>
    <x v="0"/>
    <s v="US"/>
    <s v="USD"/>
    <n v="1468873420"/>
    <x v="66"/>
    <b v="0"/>
    <x v="55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x v="67"/>
    <b v="0"/>
    <x v="9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x v="68"/>
    <b v="0"/>
    <x v="17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x v="69"/>
    <b v="0"/>
    <x v="56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x v="70"/>
    <b v="0"/>
    <x v="5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x v="71"/>
    <b v="0"/>
    <x v="58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x v="72"/>
    <b v="0"/>
    <x v="14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x v="73"/>
    <b v="0"/>
    <x v="59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x v="74"/>
    <b v="0"/>
    <x v="60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x v="75"/>
    <b v="0"/>
    <x v="5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x v="76"/>
    <b v="0"/>
    <x v="41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x v="77"/>
    <b v="0"/>
    <x v="55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x v="78"/>
    <b v="0"/>
    <x v="2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x v="79"/>
    <b v="0"/>
    <x v="14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x v="80"/>
    <b v="0"/>
    <x v="5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x v="81"/>
    <b v="0"/>
    <x v="33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x v="82"/>
    <b v="0"/>
    <x v="61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x v="83"/>
    <b v="0"/>
    <x v="62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x v="84"/>
    <b v="0"/>
    <x v="63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x v="85"/>
    <b v="0"/>
    <x v="64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x v="86"/>
    <b v="0"/>
    <x v="5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x v="87"/>
    <b v="0"/>
    <x v="20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x v="88"/>
    <b v="0"/>
    <x v="65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x v="89"/>
    <b v="0"/>
    <x v="6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x v="90"/>
    <b v="0"/>
    <x v="38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x v="91"/>
    <b v="0"/>
    <x v="67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x v="92"/>
    <b v="0"/>
    <x v="68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x v="93"/>
    <b v="0"/>
    <x v="41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x v="94"/>
    <b v="0"/>
    <x v="8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x v="95"/>
    <b v="0"/>
    <x v="64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x v="96"/>
    <b v="0"/>
    <x v="69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x v="97"/>
    <b v="0"/>
    <x v="22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x v="98"/>
    <b v="0"/>
    <x v="65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x v="99"/>
    <b v="0"/>
    <x v="70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x v="100"/>
    <b v="0"/>
    <x v="55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x v="101"/>
    <b v="0"/>
    <x v="2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x v="102"/>
    <b v="0"/>
    <x v="71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x v="103"/>
    <b v="0"/>
    <x v="72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x v="49"/>
    <x v="0"/>
    <s v="US"/>
    <s v="USD"/>
    <n v="1301792400"/>
    <x v="104"/>
    <b v="0"/>
    <x v="73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x v="105"/>
    <b v="0"/>
    <x v="65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x v="102"/>
    <x v="0"/>
    <s v="US"/>
    <s v="USD"/>
    <n v="1333391901"/>
    <x v="106"/>
    <b v="0"/>
    <x v="74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x v="107"/>
    <b v="0"/>
    <x v="50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x v="108"/>
    <b v="0"/>
    <x v="5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x v="109"/>
    <b v="0"/>
    <x v="5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x v="110"/>
    <b v="0"/>
    <x v="55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x v="111"/>
    <b v="0"/>
    <x v="28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x v="112"/>
    <b v="0"/>
    <x v="75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x v="113"/>
    <b v="0"/>
    <x v="76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x v="114"/>
    <b v="0"/>
    <x v="2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x v="110"/>
    <x v="0"/>
    <s v="US"/>
    <s v="USD"/>
    <n v="1328377444"/>
    <x v="115"/>
    <b v="0"/>
    <x v="19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x v="116"/>
    <b v="0"/>
    <x v="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x v="117"/>
    <b v="0"/>
    <x v="74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x v="118"/>
    <b v="0"/>
    <x v="70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x v="119"/>
    <b v="0"/>
    <x v="7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x v="120"/>
    <b v="0"/>
    <x v="29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x v="121"/>
    <b v="0"/>
    <x v="29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x v="122"/>
    <b v="0"/>
    <x v="78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x v="123"/>
    <b v="0"/>
    <x v="79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x v="124"/>
    <b v="0"/>
    <x v="78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x v="125"/>
    <b v="0"/>
    <x v="79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x v="126"/>
    <b v="0"/>
    <x v="62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x v="127"/>
    <b v="0"/>
    <x v="80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n v="1476941293"/>
    <x v="128"/>
    <b v="0"/>
    <x v="79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x v="129"/>
    <b v="0"/>
    <x v="78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x v="130"/>
    <b v="0"/>
    <x v="78"/>
    <b v="0"/>
    <x v="2"/>
    <n v="0"/>
    <n v="0"/>
    <x v="0"/>
    <s v="science fiction"/>
    <x v="130"/>
    <d v="2014-06-16T20:16:00"/>
    <x v="0"/>
  </r>
  <r>
    <n v="131"/>
    <s v="I (Canceled)"/>
    <s v="I"/>
    <x v="38"/>
    <x v="117"/>
    <x v="1"/>
    <s v="US"/>
    <s v="USD"/>
    <n v="1467763200"/>
    <x v="131"/>
    <b v="0"/>
    <x v="78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x v="132"/>
    <b v="0"/>
    <x v="75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x v="133"/>
    <b v="0"/>
    <x v="78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x v="117"/>
    <x v="1"/>
    <s v="US"/>
    <s v="USD"/>
    <n v="1441386000"/>
    <x v="134"/>
    <b v="0"/>
    <x v="78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x v="135"/>
    <b v="0"/>
    <x v="81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x v="136"/>
    <b v="0"/>
    <x v="78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x v="137"/>
    <b v="0"/>
    <x v="78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x v="138"/>
    <b v="0"/>
    <x v="6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x v="139"/>
    <b v="0"/>
    <x v="29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x v="140"/>
    <b v="0"/>
    <x v="78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x v="141"/>
    <b v="0"/>
    <x v="33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x v="142"/>
    <b v="0"/>
    <x v="29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x v="143"/>
    <b v="0"/>
    <x v="78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x v="144"/>
    <b v="0"/>
    <x v="7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x v="145"/>
    <b v="0"/>
    <x v="82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x v="146"/>
    <b v="0"/>
    <x v="8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x v="117"/>
    <x v="1"/>
    <s v="GB"/>
    <s v="GBP"/>
    <n v="1420741080"/>
    <x v="147"/>
    <b v="0"/>
    <x v="78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x v="148"/>
    <b v="0"/>
    <x v="84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x v="149"/>
    <b v="0"/>
    <x v="79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x v="150"/>
    <b v="0"/>
    <x v="85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x v="151"/>
    <b v="0"/>
    <x v="81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n v="1411437100"/>
    <x v="152"/>
    <b v="0"/>
    <x v="84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x v="153"/>
    <b v="0"/>
    <x v="73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x v="154"/>
    <b v="0"/>
    <x v="8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x v="155"/>
    <b v="0"/>
    <x v="80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x v="156"/>
    <b v="0"/>
    <x v="41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x v="157"/>
    <b v="0"/>
    <x v="84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x v="158"/>
    <b v="0"/>
    <x v="78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x v="159"/>
    <b v="0"/>
    <x v="29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x v="160"/>
    <b v="0"/>
    <x v="78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x v="161"/>
    <b v="0"/>
    <x v="29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x v="162"/>
    <b v="0"/>
    <x v="73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x v="163"/>
    <b v="0"/>
    <x v="78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x v="164"/>
    <b v="0"/>
    <x v="63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x v="117"/>
    <x v="2"/>
    <s v="GB"/>
    <s v="GBP"/>
    <n v="1452613724"/>
    <x v="165"/>
    <b v="0"/>
    <x v="78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x v="166"/>
    <b v="0"/>
    <x v="29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x v="167"/>
    <b v="0"/>
    <x v="84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x v="168"/>
    <b v="0"/>
    <x v="8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x v="169"/>
    <b v="0"/>
    <x v="73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x v="170"/>
    <b v="0"/>
    <x v="73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x v="171"/>
    <b v="0"/>
    <x v="29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x v="172"/>
    <b v="0"/>
    <x v="78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x v="173"/>
    <b v="0"/>
    <x v="78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x v="174"/>
    <b v="0"/>
    <x v="78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x v="175"/>
    <b v="0"/>
    <x v="55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x v="176"/>
    <b v="0"/>
    <x v="78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n v="1427155726"/>
    <x v="177"/>
    <b v="0"/>
    <x v="63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x v="178"/>
    <b v="0"/>
    <x v="78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n v="1457056555"/>
    <x v="179"/>
    <b v="0"/>
    <x v="84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x v="180"/>
    <b v="0"/>
    <x v="62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x v="181"/>
    <b v="0"/>
    <x v="80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x v="182"/>
    <b v="0"/>
    <x v="78"/>
    <b v="0"/>
    <x v="3"/>
    <n v="0"/>
    <n v="0"/>
    <x v="0"/>
    <s v="drama"/>
    <x v="182"/>
    <d v="2017-01-07T00:17:12"/>
    <x v="0"/>
  </r>
  <r>
    <n v="183"/>
    <s v="Three Little Words"/>
    <s v="Don't kill me until I meet my Dad"/>
    <x v="78"/>
    <x v="151"/>
    <x v="2"/>
    <s v="GB"/>
    <s v="GBP"/>
    <n v="1417033610"/>
    <x v="183"/>
    <b v="0"/>
    <x v="8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x v="184"/>
    <b v="0"/>
    <x v="84"/>
    <b v="0"/>
    <x v="3"/>
    <n v="3"/>
    <n v="25.5"/>
    <x v="0"/>
    <s v="drama"/>
    <x v="184"/>
    <d v="2014-09-01T03:59:00"/>
    <x v="0"/>
  </r>
  <r>
    <n v="185"/>
    <s v="BLANK Short Movie"/>
    <s v="Love has no boundaries!"/>
    <x v="79"/>
    <x v="153"/>
    <x v="2"/>
    <s v="NO"/>
    <s v="NOK"/>
    <n v="1471557139"/>
    <x v="185"/>
    <b v="0"/>
    <x v="73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x v="186"/>
    <b v="0"/>
    <x v="78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x v="187"/>
    <b v="0"/>
    <x v="81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x v="188"/>
    <b v="0"/>
    <x v="78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x v="189"/>
    <b v="0"/>
    <x v="81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x v="14"/>
    <x v="155"/>
    <x v="2"/>
    <s v="US"/>
    <s v="USD"/>
    <n v="1466091446"/>
    <x v="190"/>
    <b v="0"/>
    <x v="29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x v="191"/>
    <b v="0"/>
    <x v="8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x v="192"/>
    <b v="0"/>
    <x v="8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x v="193"/>
    <b v="0"/>
    <x v="78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x v="194"/>
    <b v="0"/>
    <x v="8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x v="195"/>
    <b v="0"/>
    <x v="78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x v="196"/>
    <b v="0"/>
    <x v="10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x v="197"/>
    <b v="0"/>
    <x v="22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x v="198"/>
    <b v="0"/>
    <x v="79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x v="199"/>
    <b v="0"/>
    <x v="78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x v="162"/>
    <x v="2"/>
    <s v="US"/>
    <s v="USD"/>
    <n v="1410746403"/>
    <x v="200"/>
    <b v="0"/>
    <x v="59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x v="201"/>
    <b v="0"/>
    <x v="63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x v="12"/>
    <x v="117"/>
    <x v="2"/>
    <s v="US"/>
    <s v="USD"/>
    <n v="1444337940"/>
    <x v="202"/>
    <b v="0"/>
    <x v="78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x v="203"/>
    <b v="0"/>
    <x v="22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x v="204"/>
    <b v="0"/>
    <x v="86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x v="205"/>
    <b v="0"/>
    <x v="5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x v="206"/>
    <b v="0"/>
    <x v="78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x v="207"/>
    <b v="0"/>
    <x v="62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x v="208"/>
    <b v="0"/>
    <x v="78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x v="209"/>
    <b v="0"/>
    <x v="78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x v="210"/>
    <b v="0"/>
    <x v="51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x v="211"/>
    <b v="0"/>
    <x v="8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x v="212"/>
    <b v="0"/>
    <x v="29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x v="213"/>
    <b v="0"/>
    <x v="29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x v="214"/>
    <b v="0"/>
    <x v="29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x v="215"/>
    <b v="0"/>
    <x v="29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x v="216"/>
    <b v="0"/>
    <x v="87"/>
    <b v="0"/>
    <x v="3"/>
    <n v="56"/>
    <n v="331.54"/>
    <x v="0"/>
    <s v="drama"/>
    <x v="216"/>
    <d v="2015-04-22T22:00:37"/>
    <x v="0"/>
  </r>
  <r>
    <n v="217"/>
    <s v="Bitch"/>
    <s v="A roadmovie by paw"/>
    <x v="57"/>
    <x v="172"/>
    <x v="2"/>
    <s v="SE"/>
    <s v="SEK"/>
    <n v="1419780149"/>
    <x v="217"/>
    <b v="0"/>
    <x v="44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x v="218"/>
    <b v="0"/>
    <x v="29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n v="1459493940"/>
    <x v="219"/>
    <b v="0"/>
    <x v="88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x v="220"/>
    <b v="0"/>
    <x v="8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x v="63"/>
    <x v="117"/>
    <x v="2"/>
    <s v="US"/>
    <s v="USD"/>
    <n v="1427569564"/>
    <x v="221"/>
    <b v="0"/>
    <x v="78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x v="222"/>
    <b v="0"/>
    <x v="84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x v="223"/>
    <b v="0"/>
    <x v="78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x v="224"/>
    <b v="0"/>
    <x v="78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x v="225"/>
    <b v="0"/>
    <x v="78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x v="156"/>
    <x v="2"/>
    <s v="GB"/>
    <s v="GBP"/>
    <n v="1433064540"/>
    <x v="226"/>
    <b v="0"/>
    <x v="84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x v="227"/>
    <b v="0"/>
    <x v="78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n v="1433176105"/>
    <x v="228"/>
    <b v="0"/>
    <x v="78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x v="229"/>
    <b v="0"/>
    <x v="78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x v="230"/>
    <b v="0"/>
    <x v="84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x v="231"/>
    <b v="0"/>
    <x v="78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x v="232"/>
    <b v="0"/>
    <x v="63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x v="233"/>
    <b v="0"/>
    <x v="78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x v="234"/>
    <b v="0"/>
    <x v="81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x v="235"/>
    <b v="0"/>
    <x v="78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x v="236"/>
    <b v="0"/>
    <x v="78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n v="1457445069"/>
    <x v="237"/>
    <b v="0"/>
    <x v="29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x v="238"/>
    <b v="0"/>
    <x v="78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x v="239"/>
    <b v="0"/>
    <x v="81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x v="240"/>
    <b v="1"/>
    <x v="89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x v="241"/>
    <b v="1"/>
    <x v="90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x v="242"/>
    <b v="1"/>
    <x v="91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x v="243"/>
    <b v="1"/>
    <x v="92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x v="244"/>
    <b v="1"/>
    <x v="87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x v="245"/>
    <b v="1"/>
    <x v="93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x v="246"/>
    <b v="1"/>
    <x v="94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x v="247"/>
    <b v="1"/>
    <x v="95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x v="248"/>
    <b v="1"/>
    <x v="9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x v="249"/>
    <b v="1"/>
    <x v="97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x v="250"/>
    <b v="1"/>
    <x v="98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x v="251"/>
    <b v="1"/>
    <x v="99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x v="252"/>
    <b v="1"/>
    <x v="52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x v="253"/>
    <b v="1"/>
    <x v="63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x v="254"/>
    <b v="1"/>
    <x v="100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x v="255"/>
    <b v="1"/>
    <x v="101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x v="256"/>
    <b v="1"/>
    <x v="102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x v="257"/>
    <b v="1"/>
    <x v="103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x v="258"/>
    <b v="1"/>
    <x v="104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x v="259"/>
    <b v="1"/>
    <x v="105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x v="260"/>
    <b v="1"/>
    <x v="106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x v="261"/>
    <b v="1"/>
    <x v="107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x v="44"/>
    <x v="0"/>
    <s v="US"/>
    <s v="USD"/>
    <n v="1298699828"/>
    <x v="262"/>
    <b v="1"/>
    <x v="108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x v="263"/>
    <b v="1"/>
    <x v="109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x v="264"/>
    <b v="1"/>
    <x v="110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x v="265"/>
    <b v="1"/>
    <x v="6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x v="266"/>
    <b v="1"/>
    <x v="17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x v="267"/>
    <b v="1"/>
    <x v="111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x v="268"/>
    <b v="1"/>
    <x v="112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x v="269"/>
    <b v="1"/>
    <x v="113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x v="270"/>
    <b v="1"/>
    <x v="42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x v="271"/>
    <b v="1"/>
    <x v="114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x v="272"/>
    <b v="1"/>
    <x v="71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x v="273"/>
    <b v="1"/>
    <x v="115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x v="274"/>
    <b v="1"/>
    <x v="116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x v="275"/>
    <b v="1"/>
    <x v="117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x v="276"/>
    <b v="1"/>
    <x v="95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x v="277"/>
    <b v="1"/>
    <x v="118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x v="278"/>
    <b v="1"/>
    <x v="119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x v="279"/>
    <b v="1"/>
    <x v="120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x v="280"/>
    <b v="1"/>
    <x v="121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x v="281"/>
    <b v="1"/>
    <x v="1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x v="282"/>
    <b v="1"/>
    <x v="122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x v="221"/>
    <x v="0"/>
    <s v="US"/>
    <s v="USD"/>
    <n v="1306904340"/>
    <x v="283"/>
    <b v="1"/>
    <x v="91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x v="284"/>
    <b v="1"/>
    <x v="123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x v="285"/>
    <b v="1"/>
    <x v="124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x v="286"/>
    <b v="1"/>
    <x v="12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x v="287"/>
    <b v="1"/>
    <x v="126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x v="288"/>
    <b v="1"/>
    <x v="12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x v="289"/>
    <b v="1"/>
    <x v="128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x v="290"/>
    <b v="1"/>
    <x v="129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x v="291"/>
    <b v="1"/>
    <x v="130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x v="292"/>
    <b v="1"/>
    <x v="131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x v="293"/>
    <b v="1"/>
    <x v="132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x v="294"/>
    <b v="1"/>
    <x v="133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x v="295"/>
    <b v="1"/>
    <x v="134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x v="296"/>
    <b v="1"/>
    <x v="135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x v="297"/>
    <b v="1"/>
    <x v="136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x v="298"/>
    <b v="1"/>
    <x v="137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x v="299"/>
    <b v="1"/>
    <x v="138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x v="300"/>
    <b v="1"/>
    <x v="139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x v="301"/>
    <b v="1"/>
    <x v="140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x v="302"/>
    <b v="1"/>
    <x v="52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x v="303"/>
    <b v="1"/>
    <x v="141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x v="304"/>
    <b v="1"/>
    <x v="142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x v="305"/>
    <b v="1"/>
    <x v="143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x v="306"/>
    <b v="1"/>
    <x v="144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x v="29"/>
    <x v="244"/>
    <x v="0"/>
    <s v="US"/>
    <s v="USD"/>
    <n v="1360276801"/>
    <x v="307"/>
    <b v="1"/>
    <x v="145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x v="308"/>
    <b v="1"/>
    <x v="91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x v="309"/>
    <b v="1"/>
    <x v="146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x v="310"/>
    <b v="1"/>
    <x v="17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x v="311"/>
    <b v="1"/>
    <x v="3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x v="312"/>
    <b v="1"/>
    <x v="9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x v="313"/>
    <b v="1"/>
    <x v="147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x v="314"/>
    <b v="1"/>
    <x v="148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x v="315"/>
    <b v="1"/>
    <x v="149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x v="316"/>
    <b v="1"/>
    <x v="150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x v="317"/>
    <b v="1"/>
    <x v="151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x v="318"/>
    <b v="1"/>
    <x v="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x v="319"/>
    <b v="1"/>
    <x v="13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x v="320"/>
    <b v="1"/>
    <x v="150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x v="321"/>
    <b v="1"/>
    <x v="152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x v="322"/>
    <b v="1"/>
    <x v="153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x v="323"/>
    <b v="1"/>
    <x v="6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x v="324"/>
    <b v="1"/>
    <x v="141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x v="325"/>
    <b v="1"/>
    <x v="154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x v="326"/>
    <b v="1"/>
    <x v="155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x v="327"/>
    <b v="1"/>
    <x v="69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x v="328"/>
    <b v="1"/>
    <x v="156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x v="329"/>
    <b v="1"/>
    <x v="15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x v="330"/>
    <b v="1"/>
    <x v="158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x v="331"/>
    <b v="1"/>
    <x v="159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x v="332"/>
    <b v="1"/>
    <x v="160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x v="333"/>
    <b v="1"/>
    <x v="161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x v="334"/>
    <b v="1"/>
    <x v="50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x v="335"/>
    <b v="1"/>
    <x v="144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x v="336"/>
    <b v="1"/>
    <x v="131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x v="337"/>
    <b v="1"/>
    <x v="162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x v="338"/>
    <b v="1"/>
    <x v="163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x v="339"/>
    <b v="1"/>
    <x v="30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x v="340"/>
    <b v="1"/>
    <x v="164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x v="341"/>
    <b v="1"/>
    <x v="16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x v="342"/>
    <b v="1"/>
    <x v="166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x v="343"/>
    <b v="1"/>
    <x v="167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x v="344"/>
    <b v="1"/>
    <x v="168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x v="345"/>
    <b v="1"/>
    <x v="122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x v="346"/>
    <b v="1"/>
    <x v="101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x v="347"/>
    <b v="1"/>
    <x v="16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x v="348"/>
    <b v="1"/>
    <x v="46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x v="349"/>
    <b v="1"/>
    <x v="15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x v="350"/>
    <b v="1"/>
    <x v="170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x v="351"/>
    <b v="1"/>
    <x v="171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x v="352"/>
    <b v="1"/>
    <x v="172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x v="353"/>
    <b v="1"/>
    <x v="17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x v="354"/>
    <b v="1"/>
    <x v="60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x v="355"/>
    <b v="1"/>
    <x v="111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x v="293"/>
    <x v="0"/>
    <s v="US"/>
    <s v="USD"/>
    <n v="1458152193"/>
    <x v="356"/>
    <b v="1"/>
    <x v="174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x v="357"/>
    <b v="1"/>
    <x v="175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x v="358"/>
    <b v="1"/>
    <x v="176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x v="359"/>
    <b v="1"/>
    <x v="177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x v="360"/>
    <b v="0"/>
    <x v="45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x v="361"/>
    <b v="0"/>
    <x v="178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x v="362"/>
    <b v="0"/>
    <x v="48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x v="363"/>
    <b v="0"/>
    <x v="55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x v="364"/>
    <b v="0"/>
    <x v="116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x v="365"/>
    <b v="0"/>
    <x v="71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x v="366"/>
    <b v="0"/>
    <x v="179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x v="367"/>
    <b v="0"/>
    <x v="46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x v="368"/>
    <b v="0"/>
    <x v="180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x v="369"/>
    <b v="0"/>
    <x v="15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x v="370"/>
    <b v="0"/>
    <x v="68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x v="371"/>
    <b v="0"/>
    <x v="181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x v="308"/>
    <x v="0"/>
    <s v="GB"/>
    <s v="GBP"/>
    <n v="1459872000"/>
    <x v="372"/>
    <b v="0"/>
    <x v="82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x v="373"/>
    <b v="0"/>
    <x v="30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x v="374"/>
    <b v="0"/>
    <x v="49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x v="375"/>
    <b v="0"/>
    <x v="25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x v="376"/>
    <b v="0"/>
    <x v="53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x v="377"/>
    <b v="0"/>
    <x v="182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x v="378"/>
    <b v="0"/>
    <x v="1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x v="379"/>
    <b v="0"/>
    <x v="184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x v="380"/>
    <b v="0"/>
    <x v="72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x v="381"/>
    <b v="0"/>
    <x v="140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x v="382"/>
    <b v="0"/>
    <x v="19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x v="383"/>
    <b v="0"/>
    <x v="53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x v="384"/>
    <b v="0"/>
    <x v="185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x v="385"/>
    <b v="0"/>
    <x v="186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x v="386"/>
    <b v="0"/>
    <x v="62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x v="387"/>
    <b v="0"/>
    <x v="187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x v="388"/>
    <b v="0"/>
    <x v="26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x v="389"/>
    <b v="0"/>
    <x v="188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x v="390"/>
    <b v="0"/>
    <x v="25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x v="391"/>
    <b v="0"/>
    <x v="189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x v="392"/>
    <b v="0"/>
    <x v="190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x v="393"/>
    <b v="0"/>
    <x v="19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x v="394"/>
    <b v="0"/>
    <x v="133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x v="395"/>
    <b v="0"/>
    <x v="192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x v="396"/>
    <b v="0"/>
    <x v="193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x v="397"/>
    <b v="0"/>
    <x v="194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x v="398"/>
    <b v="0"/>
    <x v="85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x v="399"/>
    <b v="0"/>
    <x v="1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x v="400"/>
    <b v="0"/>
    <x v="95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x v="401"/>
    <b v="0"/>
    <x v="196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x v="402"/>
    <b v="0"/>
    <x v="68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x v="403"/>
    <b v="0"/>
    <x v="16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x v="404"/>
    <b v="0"/>
    <x v="197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x v="405"/>
    <b v="0"/>
    <x v="16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x v="406"/>
    <b v="0"/>
    <x v="2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x v="407"/>
    <b v="0"/>
    <x v="19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x v="408"/>
    <b v="0"/>
    <x v="44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x v="409"/>
    <b v="0"/>
    <x v="41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x v="410"/>
    <b v="0"/>
    <x v="63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x v="411"/>
    <b v="0"/>
    <x v="198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x v="412"/>
    <b v="0"/>
    <x v="16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x v="413"/>
    <b v="0"/>
    <x v="199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x v="414"/>
    <b v="0"/>
    <x v="200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x v="415"/>
    <b v="0"/>
    <x v="64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x v="416"/>
    <b v="0"/>
    <x v="20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x v="417"/>
    <b v="0"/>
    <x v="47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x v="418"/>
    <b v="0"/>
    <x v="201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x v="419"/>
    <b v="0"/>
    <x v="196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x v="420"/>
    <b v="0"/>
    <x v="8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x v="421"/>
    <b v="0"/>
    <x v="79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x v="422"/>
    <b v="0"/>
    <x v="8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x v="423"/>
    <b v="0"/>
    <x v="62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x v="424"/>
    <b v="0"/>
    <x v="81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x v="425"/>
    <b v="0"/>
    <x v="84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x v="426"/>
    <b v="0"/>
    <x v="22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x v="427"/>
    <b v="0"/>
    <x v="78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n v="1402956000"/>
    <x v="428"/>
    <b v="0"/>
    <x v="62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x v="429"/>
    <b v="0"/>
    <x v="78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x v="430"/>
    <b v="0"/>
    <x v="81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x v="431"/>
    <b v="0"/>
    <x v="22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x v="432"/>
    <b v="0"/>
    <x v="22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x v="433"/>
    <b v="0"/>
    <x v="78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x v="434"/>
    <b v="0"/>
    <x v="84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x v="435"/>
    <b v="0"/>
    <x v="8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x v="436"/>
    <b v="0"/>
    <x v="78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x v="437"/>
    <b v="0"/>
    <x v="78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x v="438"/>
    <b v="0"/>
    <x v="202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x v="439"/>
    <b v="0"/>
    <x v="78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x v="440"/>
    <b v="0"/>
    <x v="29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x v="441"/>
    <b v="0"/>
    <x v="78"/>
    <b v="0"/>
    <x v="5"/>
    <n v="0"/>
    <n v="0"/>
    <x v="0"/>
    <s v="animation"/>
    <x v="441"/>
    <d v="2013-11-02T19:03:16"/>
    <x v="0"/>
  </r>
  <r>
    <n v="442"/>
    <s v="The Paranormal Idiot"/>
    <s v="Doomsday is here"/>
    <x v="73"/>
    <x v="368"/>
    <x v="2"/>
    <s v="US"/>
    <s v="USD"/>
    <n v="1424380783"/>
    <x v="442"/>
    <b v="0"/>
    <x v="5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x v="443"/>
    <b v="0"/>
    <x v="84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x v="444"/>
    <b v="0"/>
    <x v="29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x v="445"/>
    <b v="0"/>
    <x v="84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x v="446"/>
    <b v="0"/>
    <x v="38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x v="447"/>
    <b v="0"/>
    <x v="29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x v="448"/>
    <b v="0"/>
    <x v="80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x v="449"/>
    <b v="0"/>
    <x v="81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x v="450"/>
    <b v="0"/>
    <x v="63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x v="451"/>
    <b v="0"/>
    <x v="78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x v="452"/>
    <b v="0"/>
    <x v="8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x v="453"/>
    <b v="0"/>
    <x v="84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x v="454"/>
    <b v="0"/>
    <x v="81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x v="455"/>
    <b v="0"/>
    <x v="84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x v="456"/>
    <b v="0"/>
    <x v="8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x v="457"/>
    <b v="0"/>
    <x v="78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x v="458"/>
    <b v="0"/>
    <x v="72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x v="459"/>
    <b v="0"/>
    <x v="29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x v="379"/>
    <x v="2"/>
    <s v="US"/>
    <s v="USD"/>
    <n v="1401595200"/>
    <x v="460"/>
    <b v="0"/>
    <x v="84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x v="461"/>
    <b v="0"/>
    <x v="78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x v="462"/>
    <b v="0"/>
    <x v="78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x v="463"/>
    <b v="0"/>
    <x v="202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x v="464"/>
    <b v="0"/>
    <x v="29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x v="381"/>
    <x v="2"/>
    <s v="US"/>
    <s v="USD"/>
    <n v="1403837574"/>
    <x v="465"/>
    <b v="0"/>
    <x v="22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x v="466"/>
    <b v="0"/>
    <x v="81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x v="467"/>
    <b v="0"/>
    <x v="70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x v="468"/>
    <b v="0"/>
    <x v="78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x v="469"/>
    <b v="0"/>
    <x v="78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x v="470"/>
    <b v="0"/>
    <x v="84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x v="471"/>
    <b v="0"/>
    <x v="203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x v="472"/>
    <b v="0"/>
    <x v="81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x v="473"/>
    <b v="0"/>
    <x v="25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x v="474"/>
    <b v="0"/>
    <x v="29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x v="475"/>
    <b v="0"/>
    <x v="78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n v="1401767940"/>
    <x v="476"/>
    <b v="0"/>
    <x v="20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x v="477"/>
    <b v="0"/>
    <x v="78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x v="478"/>
    <b v="0"/>
    <x v="78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x v="479"/>
    <b v="0"/>
    <x v="16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x v="480"/>
    <b v="0"/>
    <x v="205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x v="481"/>
    <b v="0"/>
    <x v="64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x v="482"/>
    <b v="0"/>
    <x v="29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x v="483"/>
    <b v="0"/>
    <x v="206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x v="484"/>
    <b v="0"/>
    <x v="202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x v="485"/>
    <b v="0"/>
    <x v="207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x v="486"/>
    <b v="0"/>
    <x v="29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x v="487"/>
    <b v="0"/>
    <x v="78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x v="488"/>
    <b v="0"/>
    <x v="78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x v="489"/>
    <b v="0"/>
    <x v="83"/>
    <b v="0"/>
    <x v="5"/>
    <n v="0"/>
    <n v="71.67"/>
    <x v="0"/>
    <s v="animation"/>
    <x v="489"/>
    <d v="2012-01-05T11:33:00"/>
    <x v="0"/>
  </r>
  <r>
    <n v="490"/>
    <s v="PROJECT IS CANCELLED"/>
    <s v="Cancelled"/>
    <x v="28"/>
    <x v="117"/>
    <x v="2"/>
    <s v="US"/>
    <s v="USD"/>
    <n v="1345677285"/>
    <x v="490"/>
    <b v="0"/>
    <x v="78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x v="491"/>
    <b v="0"/>
    <x v="78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x v="492"/>
    <b v="0"/>
    <x v="78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x v="493"/>
    <b v="0"/>
    <x v="78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x v="494"/>
    <b v="0"/>
    <x v="8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x v="495"/>
    <b v="0"/>
    <x v="78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x v="496"/>
    <b v="0"/>
    <x v="29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x v="140"/>
    <x v="134"/>
    <x v="2"/>
    <s v="US"/>
    <s v="USD"/>
    <n v="1419483600"/>
    <x v="497"/>
    <b v="0"/>
    <x v="8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x v="498"/>
    <b v="0"/>
    <x v="19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x v="499"/>
    <b v="0"/>
    <x v="55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x v="500"/>
    <b v="0"/>
    <x v="80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x v="501"/>
    <b v="0"/>
    <x v="78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x v="502"/>
    <b v="0"/>
    <x v="80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x v="503"/>
    <b v="0"/>
    <x v="82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x v="504"/>
    <b v="0"/>
    <x v="81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x v="505"/>
    <b v="0"/>
    <x v="25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x v="506"/>
    <b v="0"/>
    <x v="29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x v="507"/>
    <b v="0"/>
    <x v="73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x v="508"/>
    <b v="0"/>
    <x v="8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x v="509"/>
    <b v="0"/>
    <x v="29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x v="510"/>
    <b v="0"/>
    <x v="78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x v="511"/>
    <b v="0"/>
    <x v="81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x v="512"/>
    <b v="0"/>
    <x v="84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x v="513"/>
    <b v="0"/>
    <x v="32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x v="514"/>
    <b v="0"/>
    <x v="8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x v="515"/>
    <b v="0"/>
    <x v="69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n v="1432752080"/>
    <x v="516"/>
    <b v="0"/>
    <x v="78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x v="517"/>
    <b v="0"/>
    <x v="8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x v="518"/>
    <b v="0"/>
    <x v="78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x v="519"/>
    <b v="0"/>
    <x v="16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x v="520"/>
    <b v="0"/>
    <x v="69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x v="521"/>
    <b v="0"/>
    <x v="6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x v="522"/>
    <b v="0"/>
    <x v="162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x v="523"/>
    <b v="0"/>
    <x v="87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x v="524"/>
    <b v="0"/>
    <x v="208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x v="525"/>
    <b v="0"/>
    <x v="8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x v="526"/>
    <b v="0"/>
    <x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x v="527"/>
    <b v="0"/>
    <x v="150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x v="414"/>
    <x v="0"/>
    <s v="US"/>
    <s v="USD"/>
    <n v="1434921600"/>
    <x v="528"/>
    <b v="0"/>
    <x v="209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x v="529"/>
    <b v="0"/>
    <x v="59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x v="530"/>
    <b v="0"/>
    <x v="60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x v="531"/>
    <b v="0"/>
    <x v="162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x v="532"/>
    <b v="0"/>
    <x v="210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x v="533"/>
    <b v="0"/>
    <x v="5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x v="534"/>
    <b v="0"/>
    <x v="53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x v="535"/>
    <b v="0"/>
    <x v="211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x v="536"/>
    <b v="0"/>
    <x v="70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x v="537"/>
    <b v="0"/>
    <x v="211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x v="538"/>
    <b v="0"/>
    <x v="65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x v="539"/>
    <b v="0"/>
    <x v="9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x v="540"/>
    <b v="0"/>
    <x v="29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x v="541"/>
    <b v="0"/>
    <x v="29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x v="542"/>
    <b v="0"/>
    <x v="29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x v="543"/>
    <b v="0"/>
    <x v="84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x v="544"/>
    <b v="0"/>
    <x v="84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x v="545"/>
    <b v="0"/>
    <x v="69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x v="546"/>
    <b v="0"/>
    <x v="84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x v="547"/>
    <b v="0"/>
    <x v="78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x v="548"/>
    <b v="0"/>
    <x v="29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x v="549"/>
    <b v="0"/>
    <x v="22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x v="550"/>
    <b v="0"/>
    <x v="80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x v="551"/>
    <b v="0"/>
    <x v="33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x v="552"/>
    <b v="0"/>
    <x v="78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x v="553"/>
    <b v="0"/>
    <x v="79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x v="554"/>
    <b v="0"/>
    <x v="19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x v="555"/>
    <b v="0"/>
    <x v="78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x v="148"/>
    <x v="2"/>
    <s v="US"/>
    <s v="USD"/>
    <n v="1452112717"/>
    <x v="556"/>
    <b v="0"/>
    <x v="29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x v="557"/>
    <b v="0"/>
    <x v="9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x v="558"/>
    <b v="0"/>
    <x v="78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x v="559"/>
    <b v="0"/>
    <x v="29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x v="560"/>
    <b v="0"/>
    <x v="8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x v="561"/>
    <b v="0"/>
    <x v="84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x v="562"/>
    <b v="0"/>
    <x v="78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x v="563"/>
    <b v="0"/>
    <x v="84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x v="564"/>
    <b v="0"/>
    <x v="29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x v="565"/>
    <b v="0"/>
    <x v="78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x v="566"/>
    <b v="0"/>
    <x v="29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x v="567"/>
    <b v="0"/>
    <x v="78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x v="568"/>
    <b v="0"/>
    <x v="81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x v="569"/>
    <b v="0"/>
    <x v="29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n v="1455822569"/>
    <x v="570"/>
    <b v="0"/>
    <x v="29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x v="571"/>
    <b v="0"/>
    <x v="84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x v="572"/>
    <b v="0"/>
    <x v="78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x v="573"/>
    <b v="0"/>
    <x v="82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x v="574"/>
    <b v="0"/>
    <x v="80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x v="575"/>
    <b v="0"/>
    <x v="80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x v="576"/>
    <b v="0"/>
    <x v="29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x v="577"/>
    <b v="0"/>
    <x v="29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x v="441"/>
    <x v="2"/>
    <s v="GB"/>
    <s v="GBP"/>
    <n v="1441633993"/>
    <x v="578"/>
    <b v="0"/>
    <x v="63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x v="579"/>
    <b v="0"/>
    <x v="81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x v="580"/>
    <b v="0"/>
    <x v="29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x v="581"/>
    <b v="0"/>
    <x v="78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x v="582"/>
    <b v="0"/>
    <x v="78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x v="583"/>
    <b v="0"/>
    <x v="29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x v="584"/>
    <b v="0"/>
    <x v="84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n v="1448928000"/>
    <x v="585"/>
    <b v="0"/>
    <x v="78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x v="586"/>
    <b v="0"/>
    <x v="80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x v="587"/>
    <b v="0"/>
    <x v="63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x v="588"/>
    <b v="0"/>
    <x v="84"/>
    <b v="0"/>
    <x v="7"/>
    <n v="3"/>
    <n v="150.5"/>
    <x v="2"/>
    <s v="web"/>
    <x v="588"/>
    <d v="2016-11-17T19:28:06"/>
    <x v="0"/>
  </r>
  <r>
    <n v="589"/>
    <s v="Get Neighborly"/>
    <s v="Services closer than you think..."/>
    <x v="51"/>
    <x v="116"/>
    <x v="2"/>
    <s v="US"/>
    <s v="USD"/>
    <n v="1436366699"/>
    <x v="589"/>
    <b v="0"/>
    <x v="29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x v="590"/>
    <b v="0"/>
    <x v="82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x v="591"/>
    <b v="0"/>
    <x v="84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x v="592"/>
    <b v="0"/>
    <x v="29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x v="593"/>
    <b v="0"/>
    <x v="63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n v="1460832206"/>
    <x v="594"/>
    <b v="0"/>
    <x v="84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x v="595"/>
    <b v="0"/>
    <x v="22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x v="596"/>
    <b v="0"/>
    <x v="84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x v="597"/>
    <b v="0"/>
    <x v="84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x v="447"/>
    <x v="2"/>
    <s v="US"/>
    <s v="USD"/>
    <n v="1417737781"/>
    <x v="598"/>
    <b v="0"/>
    <x v="63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x v="599"/>
    <b v="0"/>
    <x v="84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x v="600"/>
    <b v="0"/>
    <x v="29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x v="601"/>
    <b v="0"/>
    <x v="79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x v="602"/>
    <b v="0"/>
    <x v="78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x v="603"/>
    <b v="0"/>
    <x v="62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x v="604"/>
    <b v="0"/>
    <x v="78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x v="449"/>
    <x v="1"/>
    <s v="US"/>
    <s v="USD"/>
    <n v="1440318908"/>
    <x v="605"/>
    <b v="0"/>
    <x v="22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x v="606"/>
    <b v="0"/>
    <x v="29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x v="607"/>
    <b v="0"/>
    <x v="78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x v="608"/>
    <b v="0"/>
    <x v="81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x v="609"/>
    <b v="0"/>
    <x v="29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x v="610"/>
    <b v="0"/>
    <x v="78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x v="611"/>
    <b v="0"/>
    <x v="78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n v="1472777146"/>
    <x v="612"/>
    <b v="0"/>
    <x v="78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x v="613"/>
    <b v="0"/>
    <x v="212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x v="614"/>
    <b v="0"/>
    <x v="78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x v="615"/>
    <b v="0"/>
    <x v="78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x v="616"/>
    <b v="0"/>
    <x v="78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x v="617"/>
    <b v="0"/>
    <x v="8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x v="618"/>
    <b v="0"/>
    <x v="78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n v="1416933390"/>
    <x v="619"/>
    <b v="0"/>
    <x v="29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x v="620"/>
    <b v="0"/>
    <x v="29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x v="621"/>
    <b v="0"/>
    <x v="8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x v="622"/>
    <b v="0"/>
    <x v="82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x v="623"/>
    <b v="0"/>
    <x v="78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x v="624"/>
    <b v="0"/>
    <x v="78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x v="625"/>
    <b v="0"/>
    <x v="78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x v="626"/>
    <b v="0"/>
    <x v="70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x v="627"/>
    <b v="0"/>
    <x v="29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x v="628"/>
    <b v="0"/>
    <x v="78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x v="629"/>
    <b v="0"/>
    <x v="8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x v="630"/>
    <b v="0"/>
    <x v="29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x v="631"/>
    <b v="0"/>
    <x v="82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x v="632"/>
    <b v="0"/>
    <x v="78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x v="633"/>
    <b v="0"/>
    <x v="20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x v="634"/>
    <b v="0"/>
    <x v="29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x v="635"/>
    <b v="0"/>
    <x v="29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x v="636"/>
    <b v="0"/>
    <x v="29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x v="637"/>
    <b v="0"/>
    <x v="78"/>
    <b v="0"/>
    <x v="7"/>
    <n v="0"/>
    <n v="0"/>
    <x v="2"/>
    <s v="web"/>
    <x v="637"/>
    <d v="2017-02-25T23:04:00"/>
    <x v="0"/>
  </r>
  <r>
    <n v="638"/>
    <s v="W (Canceled)"/>
    <s v="O0"/>
    <x v="61"/>
    <x v="461"/>
    <x v="1"/>
    <s v="DE"/>
    <s v="EUR"/>
    <n v="1490447662"/>
    <x v="638"/>
    <b v="0"/>
    <x v="79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x v="639"/>
    <b v="0"/>
    <x v="29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x v="640"/>
    <b v="0"/>
    <x v="84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x v="641"/>
    <b v="0"/>
    <x v="213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x v="642"/>
    <b v="0"/>
    <x v="21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x v="643"/>
    <b v="0"/>
    <x v="215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x v="644"/>
    <b v="0"/>
    <x v="216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x v="467"/>
    <x v="0"/>
    <s v="US"/>
    <s v="USD"/>
    <n v="1470962274"/>
    <x v="645"/>
    <b v="0"/>
    <x v="186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x v="646"/>
    <b v="0"/>
    <x v="74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x v="647"/>
    <b v="0"/>
    <x v="5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x v="470"/>
    <x v="0"/>
    <s v="US"/>
    <s v="USD"/>
    <n v="1413304708"/>
    <x v="648"/>
    <b v="0"/>
    <x v="74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x v="649"/>
    <b v="0"/>
    <x v="141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x v="650"/>
    <b v="0"/>
    <x v="53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x v="651"/>
    <b v="0"/>
    <x v="217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x v="652"/>
    <b v="0"/>
    <x v="33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x v="653"/>
    <b v="0"/>
    <x v="218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x v="654"/>
    <b v="0"/>
    <x v="219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x v="655"/>
    <b v="0"/>
    <x v="220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x v="656"/>
    <b v="0"/>
    <x v="45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x v="657"/>
    <b v="0"/>
    <x v="221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x v="658"/>
    <b v="0"/>
    <x v="222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x v="9"/>
    <x v="481"/>
    <x v="0"/>
    <s v="US"/>
    <s v="USD"/>
    <n v="1440339295"/>
    <x v="659"/>
    <b v="0"/>
    <x v="64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x v="660"/>
    <b v="0"/>
    <x v="59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x v="661"/>
    <b v="0"/>
    <x v="82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x v="662"/>
    <b v="0"/>
    <x v="80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x v="663"/>
    <b v="0"/>
    <x v="63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x v="664"/>
    <b v="0"/>
    <x v="60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x v="665"/>
    <b v="0"/>
    <x v="8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x v="666"/>
    <b v="0"/>
    <x v="80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x v="667"/>
    <b v="0"/>
    <x v="33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x v="668"/>
    <b v="0"/>
    <x v="20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x v="669"/>
    <b v="0"/>
    <x v="33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x v="670"/>
    <b v="0"/>
    <x v="223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x v="671"/>
    <b v="0"/>
    <x v="41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x v="672"/>
    <b v="0"/>
    <x v="224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x v="673"/>
    <b v="0"/>
    <x v="8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x v="674"/>
    <b v="0"/>
    <x v="84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x v="675"/>
    <b v="0"/>
    <x v="55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x v="676"/>
    <b v="0"/>
    <x v="5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x v="677"/>
    <b v="0"/>
    <x v="93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x v="678"/>
    <b v="0"/>
    <x v="5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x v="679"/>
    <b v="0"/>
    <x v="225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x v="680"/>
    <b v="0"/>
    <x v="135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x v="681"/>
    <b v="0"/>
    <x v="29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x v="682"/>
    <b v="0"/>
    <x v="80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x v="683"/>
    <b v="0"/>
    <x v="8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x v="502"/>
    <x v="2"/>
    <s v="US"/>
    <s v="USD"/>
    <n v="1406257200"/>
    <x v="684"/>
    <b v="0"/>
    <x v="12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x v="685"/>
    <b v="0"/>
    <x v="73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x v="686"/>
    <b v="0"/>
    <x v="78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x v="687"/>
    <b v="0"/>
    <x v="79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x v="688"/>
    <b v="0"/>
    <x v="17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x v="689"/>
    <b v="0"/>
    <x v="22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x v="507"/>
    <x v="2"/>
    <s v="US"/>
    <s v="USD"/>
    <n v="1473400800"/>
    <x v="690"/>
    <b v="0"/>
    <x v="69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x v="691"/>
    <b v="0"/>
    <x v="73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x v="692"/>
    <b v="0"/>
    <x v="227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x v="693"/>
    <b v="0"/>
    <x v="228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x v="694"/>
    <b v="0"/>
    <x v="63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x v="695"/>
    <b v="0"/>
    <x v="63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x v="116"/>
    <x v="2"/>
    <s v="NL"/>
    <s v="EUR"/>
    <n v="1406326502"/>
    <x v="696"/>
    <b v="0"/>
    <x v="29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x v="697"/>
    <b v="0"/>
    <x v="229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x v="698"/>
    <b v="0"/>
    <x v="60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x v="699"/>
    <b v="0"/>
    <x v="23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x v="700"/>
    <b v="0"/>
    <x v="162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x v="701"/>
    <b v="0"/>
    <x v="64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x v="702"/>
    <b v="0"/>
    <x v="7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x v="703"/>
    <b v="0"/>
    <x v="63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x v="704"/>
    <b v="0"/>
    <x v="80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x v="518"/>
    <x v="2"/>
    <s v="NL"/>
    <s v="EUR"/>
    <n v="1484999278"/>
    <x v="705"/>
    <b v="0"/>
    <x v="81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x v="706"/>
    <b v="0"/>
    <x v="78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x v="707"/>
    <b v="0"/>
    <x v="231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x v="708"/>
    <b v="0"/>
    <x v="232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x v="377"/>
    <x v="2"/>
    <s v="US"/>
    <s v="USD"/>
    <n v="1417741159"/>
    <x v="709"/>
    <b v="0"/>
    <x v="84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x v="117"/>
    <x v="2"/>
    <s v="CA"/>
    <s v="CAD"/>
    <n v="1408495440"/>
    <x v="710"/>
    <b v="0"/>
    <x v="78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x v="711"/>
    <b v="0"/>
    <x v="233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x v="712"/>
    <b v="0"/>
    <x v="80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x v="713"/>
    <b v="0"/>
    <x v="29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x v="714"/>
    <b v="0"/>
    <x v="33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x v="715"/>
    <b v="0"/>
    <x v="8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x v="716"/>
    <b v="0"/>
    <x v="38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x v="527"/>
    <x v="2"/>
    <s v="US"/>
    <s v="USD"/>
    <n v="1409949002"/>
    <x v="717"/>
    <b v="0"/>
    <x v="80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x v="718"/>
    <b v="0"/>
    <x v="80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x v="719"/>
    <b v="0"/>
    <x v="73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x v="720"/>
    <b v="0"/>
    <x v="14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x v="721"/>
    <b v="0"/>
    <x v="46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x v="722"/>
    <b v="0"/>
    <x v="234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x v="723"/>
    <b v="0"/>
    <x v="61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x v="724"/>
    <b v="0"/>
    <x v="235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x v="725"/>
    <b v="0"/>
    <x v="205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x v="726"/>
    <b v="0"/>
    <x v="2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x v="727"/>
    <b v="0"/>
    <x v="184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x v="728"/>
    <b v="0"/>
    <x v="208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x v="729"/>
    <b v="0"/>
    <x v="148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x v="539"/>
    <x v="0"/>
    <s v="US"/>
    <s v="USD"/>
    <n v="1323280391"/>
    <x v="730"/>
    <b v="0"/>
    <x v="236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x v="731"/>
    <b v="0"/>
    <x v="26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x v="732"/>
    <b v="0"/>
    <x v="62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x v="733"/>
    <b v="0"/>
    <x v="3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x v="543"/>
    <x v="0"/>
    <s v="CA"/>
    <s v="CAD"/>
    <n v="1431147600"/>
    <x v="734"/>
    <b v="0"/>
    <x v="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x v="735"/>
    <b v="0"/>
    <x v="194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x v="736"/>
    <b v="0"/>
    <x v="52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x v="737"/>
    <b v="0"/>
    <x v="52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x v="738"/>
    <b v="0"/>
    <x v="14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x v="739"/>
    <b v="0"/>
    <x v="237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x v="740"/>
    <b v="0"/>
    <x v="10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n v="1370964806"/>
    <x v="741"/>
    <b v="0"/>
    <x v="225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x v="742"/>
    <b v="0"/>
    <x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x v="743"/>
    <b v="0"/>
    <x v="41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x v="744"/>
    <b v="0"/>
    <x v="95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x v="745"/>
    <b v="0"/>
    <x v="142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x v="555"/>
    <x v="0"/>
    <s v="US"/>
    <s v="USD"/>
    <n v="1348372740"/>
    <x v="746"/>
    <b v="0"/>
    <x v="174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x v="747"/>
    <b v="0"/>
    <x v="16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x v="748"/>
    <b v="0"/>
    <x v="3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x v="749"/>
    <b v="0"/>
    <x v="238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x v="750"/>
    <b v="0"/>
    <x v="211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x v="751"/>
    <b v="0"/>
    <x v="95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x v="752"/>
    <b v="0"/>
    <x v="217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x v="753"/>
    <b v="0"/>
    <x v="55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x v="754"/>
    <b v="0"/>
    <x v="72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x v="755"/>
    <b v="0"/>
    <x v="32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x v="756"/>
    <b v="0"/>
    <x v="19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x v="757"/>
    <b v="0"/>
    <x v="59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x v="758"/>
    <b v="0"/>
    <x v="10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x v="759"/>
    <b v="0"/>
    <x v="221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x v="760"/>
    <b v="0"/>
    <x v="78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x v="761"/>
    <b v="0"/>
    <x v="79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x v="762"/>
    <b v="0"/>
    <x v="78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x v="763"/>
    <b v="0"/>
    <x v="29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x v="764"/>
    <b v="0"/>
    <x v="78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x v="765"/>
    <b v="0"/>
    <x v="3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x v="766"/>
    <b v="0"/>
    <x v="78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x v="767"/>
    <b v="0"/>
    <x v="8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x v="768"/>
    <b v="0"/>
    <x v="78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x v="769"/>
    <b v="0"/>
    <x v="47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x v="770"/>
    <b v="0"/>
    <x v="78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x v="771"/>
    <b v="0"/>
    <x v="29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x v="772"/>
    <b v="0"/>
    <x v="29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x v="773"/>
    <b v="0"/>
    <x v="84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x v="774"/>
    <b v="0"/>
    <x v="82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x v="775"/>
    <b v="0"/>
    <x v="81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x v="776"/>
    <b v="0"/>
    <x v="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x v="777"/>
    <b v="0"/>
    <x v="8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x v="778"/>
    <b v="0"/>
    <x v="29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x v="779"/>
    <b v="0"/>
    <x v="79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x v="780"/>
    <b v="0"/>
    <x v="74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x v="781"/>
    <b v="0"/>
    <x v="20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x v="782"/>
    <b v="0"/>
    <x v="25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x v="783"/>
    <b v="0"/>
    <x v="2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x v="784"/>
    <b v="0"/>
    <x v="73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x v="785"/>
    <b v="0"/>
    <x v="60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x v="786"/>
    <b v="0"/>
    <x v="3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x v="787"/>
    <b v="0"/>
    <x v="5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x v="788"/>
    <b v="0"/>
    <x v="69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x v="789"/>
    <b v="0"/>
    <x v="25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x v="790"/>
    <b v="0"/>
    <x v="239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x v="791"/>
    <b v="0"/>
    <x v="130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x v="792"/>
    <b v="0"/>
    <x v="65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x v="793"/>
    <b v="0"/>
    <x v="58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x v="794"/>
    <b v="0"/>
    <x v="28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x v="795"/>
    <b v="0"/>
    <x v="192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x v="796"/>
    <b v="0"/>
    <x v="24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x v="797"/>
    <b v="0"/>
    <x v="26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x v="798"/>
    <b v="0"/>
    <x v="45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x v="799"/>
    <b v="0"/>
    <x v="33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x v="800"/>
    <b v="0"/>
    <x v="6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x v="801"/>
    <b v="0"/>
    <x v="13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x v="802"/>
    <b v="0"/>
    <x v="11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x v="803"/>
    <b v="0"/>
    <x v="44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x v="804"/>
    <b v="0"/>
    <x v="59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x v="805"/>
    <b v="0"/>
    <x v="241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x v="603"/>
    <x v="0"/>
    <s v="US"/>
    <s v="USD"/>
    <n v="1315413339"/>
    <x v="806"/>
    <b v="0"/>
    <x v="26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x v="604"/>
    <x v="0"/>
    <s v="US"/>
    <s v="USD"/>
    <n v="1488333600"/>
    <x v="807"/>
    <b v="0"/>
    <x v="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x v="808"/>
    <b v="0"/>
    <x v="68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x v="809"/>
    <b v="0"/>
    <x v="47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x v="810"/>
    <b v="0"/>
    <x v="74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x v="811"/>
    <b v="0"/>
    <x v="8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x v="812"/>
    <b v="0"/>
    <x v="51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x v="813"/>
    <b v="0"/>
    <x v="93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x v="814"/>
    <b v="0"/>
    <x v="33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x v="611"/>
    <x v="0"/>
    <s v="US"/>
    <s v="USD"/>
    <n v="1414879303"/>
    <x v="815"/>
    <b v="0"/>
    <x v="68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x v="816"/>
    <b v="0"/>
    <x v="242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x v="817"/>
    <b v="0"/>
    <x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x v="818"/>
    <b v="0"/>
    <x v="10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x v="140"/>
    <x v="0"/>
    <s v="US"/>
    <s v="USD"/>
    <n v="1387601040"/>
    <x v="819"/>
    <b v="0"/>
    <x v="25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x v="820"/>
    <b v="0"/>
    <x v="44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x v="821"/>
    <b v="0"/>
    <x v="76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x v="822"/>
    <b v="0"/>
    <x v="50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x v="823"/>
    <b v="0"/>
    <x v="51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x v="824"/>
    <b v="0"/>
    <x v="241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x v="620"/>
    <x v="0"/>
    <s v="US"/>
    <s v="USD"/>
    <n v="1351495284"/>
    <x v="825"/>
    <b v="0"/>
    <x v="221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x v="826"/>
    <b v="0"/>
    <x v="72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x v="827"/>
    <b v="0"/>
    <x v="202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x v="828"/>
    <b v="0"/>
    <x v="44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x v="829"/>
    <b v="0"/>
    <x v="38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x v="830"/>
    <b v="0"/>
    <x v="58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x v="98"/>
    <x v="0"/>
    <s v="US"/>
    <s v="USD"/>
    <n v="1335540694"/>
    <x v="831"/>
    <b v="0"/>
    <x v="9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x v="832"/>
    <b v="0"/>
    <x v="243"/>
    <b v="1"/>
    <x v="11"/>
    <n v="101"/>
    <n v="97.99"/>
    <x v="4"/>
    <s v="rock"/>
    <x v="832"/>
    <d v="2012-01-21T08:13:00"/>
    <x v="0"/>
  </r>
  <r>
    <n v="833"/>
    <s v="Ragman Rolls"/>
    <s v="This is an American rock album."/>
    <x v="12"/>
    <x v="627"/>
    <x v="0"/>
    <s v="US"/>
    <s v="USD"/>
    <n v="1397941475"/>
    <x v="833"/>
    <b v="0"/>
    <x v="14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x v="834"/>
    <b v="0"/>
    <x v="11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x v="835"/>
    <b v="0"/>
    <x v="244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x v="630"/>
    <x v="0"/>
    <s v="US"/>
    <s v="USD"/>
    <n v="1381108918"/>
    <x v="836"/>
    <b v="0"/>
    <x v="67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x v="837"/>
    <b v="0"/>
    <x v="95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x v="838"/>
    <b v="0"/>
    <x v="42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x v="839"/>
    <b v="0"/>
    <x v="93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x v="840"/>
    <b v="0"/>
    <x v="245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x v="841"/>
    <b v="1"/>
    <x v="225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x v="842"/>
    <b v="1"/>
    <x v="70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x v="843"/>
    <b v="0"/>
    <x v="246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x v="844"/>
    <b v="1"/>
    <x v="180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x v="845"/>
    <b v="0"/>
    <x v="24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x v="846"/>
    <b v="0"/>
    <x v="5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x v="185"/>
    <x v="115"/>
    <x v="0"/>
    <s v="US"/>
    <s v="USD"/>
    <n v="1436555376"/>
    <x v="847"/>
    <b v="0"/>
    <x v="29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x v="848"/>
    <b v="0"/>
    <x v="38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x v="849"/>
    <b v="0"/>
    <x v="248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x v="850"/>
    <b v="0"/>
    <x v="182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x v="851"/>
    <b v="0"/>
    <x v="16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x v="852"/>
    <b v="0"/>
    <x v="95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x v="853"/>
    <b v="0"/>
    <x v="73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x v="854"/>
    <b v="0"/>
    <x v="24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x v="855"/>
    <b v="0"/>
    <x v="5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x v="856"/>
    <b v="0"/>
    <x v="33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x v="857"/>
    <b v="0"/>
    <x v="5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x v="858"/>
    <b v="0"/>
    <x v="88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x v="859"/>
    <b v="0"/>
    <x v="15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x v="860"/>
    <b v="0"/>
    <x v="53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x v="861"/>
    <b v="0"/>
    <x v="84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x v="862"/>
    <b v="0"/>
    <x v="80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x v="863"/>
    <b v="0"/>
    <x v="81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x v="864"/>
    <b v="0"/>
    <x v="1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x v="865"/>
    <b v="0"/>
    <x v="84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x v="866"/>
    <b v="0"/>
    <x v="202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x v="867"/>
    <b v="0"/>
    <x v="202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x v="868"/>
    <b v="0"/>
    <x v="29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x v="869"/>
    <b v="0"/>
    <x v="8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x v="870"/>
    <b v="0"/>
    <x v="81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x v="871"/>
    <b v="0"/>
    <x v="8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x v="872"/>
    <b v="0"/>
    <x v="84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x v="873"/>
    <b v="0"/>
    <x v="81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x v="874"/>
    <b v="0"/>
    <x v="64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x v="875"/>
    <b v="0"/>
    <x v="78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x v="189"/>
    <x v="656"/>
    <x v="2"/>
    <s v="GB"/>
    <s v="GBP"/>
    <n v="1359978927"/>
    <x v="876"/>
    <b v="0"/>
    <x v="43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x v="877"/>
    <b v="0"/>
    <x v="60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x v="878"/>
    <b v="0"/>
    <x v="84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x v="879"/>
    <b v="0"/>
    <x v="209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x v="880"/>
    <b v="0"/>
    <x v="22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x v="881"/>
    <b v="0"/>
    <x v="29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x v="882"/>
    <b v="0"/>
    <x v="25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x v="883"/>
    <b v="0"/>
    <x v="5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x v="884"/>
    <b v="0"/>
    <x v="84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x v="885"/>
    <b v="0"/>
    <x v="64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x v="886"/>
    <b v="0"/>
    <x v="63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x v="887"/>
    <b v="0"/>
    <x v="78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x v="888"/>
    <b v="0"/>
    <x v="80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x v="889"/>
    <b v="0"/>
    <x v="58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x v="890"/>
    <b v="0"/>
    <x v="80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x v="891"/>
    <b v="0"/>
    <x v="82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x v="892"/>
    <b v="0"/>
    <x v="5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x v="893"/>
    <b v="0"/>
    <x v="81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x v="894"/>
    <b v="0"/>
    <x v="28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x v="895"/>
    <b v="0"/>
    <x v="63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x v="896"/>
    <b v="0"/>
    <x v="250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x v="897"/>
    <b v="0"/>
    <x v="78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x v="898"/>
    <b v="0"/>
    <x v="84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x v="899"/>
    <b v="0"/>
    <x v="22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x v="900"/>
    <b v="0"/>
    <x v="84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x v="901"/>
    <b v="0"/>
    <x v="78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x v="902"/>
    <b v="0"/>
    <x v="8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x v="903"/>
    <b v="0"/>
    <x v="80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x v="904"/>
    <b v="0"/>
    <x v="8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x v="905"/>
    <b v="0"/>
    <x v="79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x v="117"/>
    <x v="2"/>
    <s v="US"/>
    <s v="USD"/>
    <n v="1394681590"/>
    <x v="906"/>
    <b v="0"/>
    <x v="78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x v="907"/>
    <b v="0"/>
    <x v="78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x v="908"/>
    <b v="0"/>
    <x v="78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x v="909"/>
    <b v="0"/>
    <x v="22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x v="910"/>
    <b v="0"/>
    <x v="81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x v="911"/>
    <b v="0"/>
    <x v="78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x v="912"/>
    <b v="0"/>
    <x v="84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x v="913"/>
    <b v="0"/>
    <x v="5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x v="914"/>
    <b v="0"/>
    <x v="78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x v="915"/>
    <b v="0"/>
    <x v="82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x v="916"/>
    <b v="0"/>
    <x v="78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x v="917"/>
    <b v="0"/>
    <x v="29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x v="918"/>
    <b v="0"/>
    <x v="73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x v="173"/>
    <x v="2"/>
    <s v="US"/>
    <s v="USD"/>
    <n v="1355930645"/>
    <x v="919"/>
    <b v="0"/>
    <x v="29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x v="920"/>
    <b v="0"/>
    <x v="78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x v="921"/>
    <b v="0"/>
    <x v="9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x v="922"/>
    <b v="0"/>
    <x v="209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x v="923"/>
    <b v="0"/>
    <x v="79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x v="924"/>
    <b v="0"/>
    <x v="41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x v="925"/>
    <b v="0"/>
    <x v="81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x v="926"/>
    <b v="0"/>
    <x v="78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x v="117"/>
    <x v="2"/>
    <s v="US"/>
    <s v="USD"/>
    <n v="1337024695"/>
    <x v="927"/>
    <b v="0"/>
    <x v="78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x v="928"/>
    <b v="0"/>
    <x v="33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x v="929"/>
    <b v="0"/>
    <x v="78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x v="930"/>
    <b v="0"/>
    <x v="81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x v="931"/>
    <b v="0"/>
    <x v="63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x v="932"/>
    <b v="0"/>
    <x v="209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x v="933"/>
    <b v="0"/>
    <x v="84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x v="934"/>
    <b v="0"/>
    <x v="209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x v="935"/>
    <b v="0"/>
    <x v="84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x v="936"/>
    <b v="0"/>
    <x v="78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x v="937"/>
    <b v="0"/>
    <x v="84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x v="938"/>
    <b v="0"/>
    <x v="29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x v="939"/>
    <b v="0"/>
    <x v="84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x v="940"/>
    <b v="0"/>
    <x v="25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x v="941"/>
    <b v="0"/>
    <x v="162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x v="942"/>
    <b v="0"/>
    <x v="38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x v="683"/>
    <x v="2"/>
    <s v="US"/>
    <s v="USD"/>
    <n v="1480438905"/>
    <x v="943"/>
    <b v="0"/>
    <x v="8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x v="944"/>
    <b v="0"/>
    <x v="93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x v="945"/>
    <b v="0"/>
    <x v="38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x v="946"/>
    <b v="0"/>
    <x v="81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x v="947"/>
    <b v="0"/>
    <x v="78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x v="948"/>
    <b v="0"/>
    <x v="22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x v="949"/>
    <b v="0"/>
    <x v="63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x v="950"/>
    <b v="0"/>
    <x v="5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x v="63"/>
    <x v="689"/>
    <x v="2"/>
    <s v="US"/>
    <s v="USD"/>
    <n v="1465054872"/>
    <x v="951"/>
    <b v="0"/>
    <x v="212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x v="952"/>
    <b v="0"/>
    <x v="193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x v="953"/>
    <b v="0"/>
    <x v="81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x v="954"/>
    <b v="0"/>
    <x v="196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x v="955"/>
    <b v="0"/>
    <x v="251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x v="956"/>
    <b v="0"/>
    <x v="5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x v="957"/>
    <b v="0"/>
    <x v="63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x v="958"/>
    <b v="0"/>
    <x v="5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x v="959"/>
    <b v="0"/>
    <x v="199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x v="960"/>
    <b v="0"/>
    <x v="101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x v="961"/>
    <b v="0"/>
    <x v="238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x v="962"/>
    <b v="0"/>
    <x v="7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x v="700"/>
    <x v="2"/>
    <s v="US"/>
    <s v="USD"/>
    <n v="1476717319"/>
    <x v="963"/>
    <b v="0"/>
    <x v="82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x v="964"/>
    <b v="0"/>
    <x v="60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x v="965"/>
    <b v="0"/>
    <x v="79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x v="966"/>
    <b v="0"/>
    <x v="209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x v="967"/>
    <b v="0"/>
    <x v="75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x v="968"/>
    <b v="0"/>
    <x v="80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x v="969"/>
    <b v="0"/>
    <x v="202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x v="970"/>
    <b v="0"/>
    <x v="25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x v="971"/>
    <b v="0"/>
    <x v="81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x v="972"/>
    <b v="0"/>
    <x v="43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x v="973"/>
    <b v="0"/>
    <x v="22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x v="974"/>
    <b v="0"/>
    <x v="8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x v="975"/>
    <b v="0"/>
    <x v="5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x v="976"/>
    <b v="0"/>
    <x v="59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x v="977"/>
    <b v="0"/>
    <x v="8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x v="978"/>
    <b v="0"/>
    <x v="252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x v="979"/>
    <b v="0"/>
    <x v="93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x v="980"/>
    <b v="0"/>
    <x v="162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x v="981"/>
    <b v="0"/>
    <x v="80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x v="982"/>
    <b v="0"/>
    <x v="8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x v="983"/>
    <b v="0"/>
    <x v="122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x v="984"/>
    <b v="0"/>
    <x v="8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x v="985"/>
    <b v="0"/>
    <x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x v="986"/>
    <b v="0"/>
    <x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x v="987"/>
    <b v="0"/>
    <x v="14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x v="988"/>
    <b v="0"/>
    <x v="78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x v="3"/>
    <x v="718"/>
    <x v="2"/>
    <s v="US"/>
    <s v="USD"/>
    <n v="1475101495"/>
    <x v="989"/>
    <b v="0"/>
    <x v="58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x v="990"/>
    <b v="0"/>
    <x v="84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x v="991"/>
    <b v="0"/>
    <x v="63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x v="992"/>
    <b v="0"/>
    <x v="80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x v="993"/>
    <b v="0"/>
    <x v="193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x v="994"/>
    <b v="0"/>
    <x v="202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x v="995"/>
    <b v="0"/>
    <x v="82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x v="996"/>
    <b v="0"/>
    <x v="81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x v="654"/>
    <x v="2"/>
    <s v="US"/>
    <s v="USD"/>
    <n v="1417145297"/>
    <x v="997"/>
    <b v="0"/>
    <x v="22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x v="998"/>
    <b v="0"/>
    <x v="194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x v="999"/>
    <b v="0"/>
    <x v="244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x v="1000"/>
    <b v="0"/>
    <x v="79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x v="1001"/>
    <b v="0"/>
    <x v="80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x v="1002"/>
    <b v="0"/>
    <x v="19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x v="1003"/>
    <b v="0"/>
    <x v="41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x v="1004"/>
    <b v="0"/>
    <x v="1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x v="1005"/>
    <b v="0"/>
    <x v="253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x v="1006"/>
    <b v="0"/>
    <x v="22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x v="1007"/>
    <b v="0"/>
    <x v="88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x v="1008"/>
    <b v="0"/>
    <x v="29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x v="1009"/>
    <b v="0"/>
    <x v="2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x v="1010"/>
    <b v="0"/>
    <x v="80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x v="1011"/>
    <b v="0"/>
    <x v="29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x v="1012"/>
    <b v="0"/>
    <x v="254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x v="1013"/>
    <b v="0"/>
    <x v="24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x v="1014"/>
    <b v="0"/>
    <x v="38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x v="1015"/>
    <b v="0"/>
    <x v="79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x v="1016"/>
    <b v="0"/>
    <x v="44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x v="1017"/>
    <b v="0"/>
    <x v="2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x v="1018"/>
    <b v="0"/>
    <x v="63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x v="1019"/>
    <b v="0"/>
    <x v="256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x v="1020"/>
    <b v="0"/>
    <x v="209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x v="1021"/>
    <b v="1"/>
    <x v="257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x v="1022"/>
    <b v="1"/>
    <x v="142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x v="1023"/>
    <b v="0"/>
    <x v="132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x v="1024"/>
    <b v="1"/>
    <x v="42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x v="1025"/>
    <b v="1"/>
    <x v="258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x v="1026"/>
    <b v="1"/>
    <x v="259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x v="1027"/>
    <b v="1"/>
    <x v="112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x v="1028"/>
    <b v="1"/>
    <x v="260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x v="1029"/>
    <b v="0"/>
    <x v="26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n v="1473680149"/>
    <x v="1030"/>
    <b v="0"/>
    <x v="180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x v="1031"/>
    <b v="0"/>
    <x v="221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n v="1466697625"/>
    <x v="1032"/>
    <b v="0"/>
    <x v="93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x v="1033"/>
    <b v="0"/>
    <x v="74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x v="1034"/>
    <b v="0"/>
    <x v="262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x v="1035"/>
    <b v="0"/>
    <x v="88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x v="1036"/>
    <b v="0"/>
    <x v="263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x v="1037"/>
    <b v="0"/>
    <x v="64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x v="1038"/>
    <b v="0"/>
    <x v="42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x v="1039"/>
    <b v="0"/>
    <x v="209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x v="1040"/>
    <b v="0"/>
    <x v="29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x v="1041"/>
    <b v="0"/>
    <x v="78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x v="1042"/>
    <b v="0"/>
    <x v="29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x v="1043"/>
    <b v="0"/>
    <x v="264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x v="1044"/>
    <b v="0"/>
    <x v="84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x v="1045"/>
    <b v="0"/>
    <x v="22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x v="1046"/>
    <b v="0"/>
    <x v="78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x v="1047"/>
    <b v="0"/>
    <x v="29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x v="1048"/>
    <b v="0"/>
    <x v="80"/>
    <b v="0"/>
    <x v="16"/>
    <n v="1"/>
    <n v="53"/>
    <x v="5"/>
    <s v="audio"/>
    <x v="1048"/>
    <d v="2016-09-25T01:16:29"/>
    <x v="0"/>
  </r>
  <r>
    <n v="1049"/>
    <s v="J1 (Canceled)"/>
    <s v="------"/>
    <x v="14"/>
    <x v="117"/>
    <x v="1"/>
    <s v="US"/>
    <s v="USD"/>
    <n v="1455272445"/>
    <x v="1049"/>
    <b v="0"/>
    <x v="78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x v="117"/>
    <x v="1"/>
    <s v="US"/>
    <s v="USD"/>
    <n v="1442257677"/>
    <x v="1050"/>
    <b v="0"/>
    <x v="78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x v="1051"/>
    <b v="0"/>
    <x v="78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x v="1052"/>
    <b v="0"/>
    <x v="78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x v="1053"/>
    <b v="0"/>
    <x v="29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x v="1054"/>
    <b v="0"/>
    <x v="78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x v="1055"/>
    <b v="0"/>
    <x v="78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x v="1056"/>
    <b v="0"/>
    <x v="78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x v="1057"/>
    <b v="0"/>
    <x v="78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x v="1058"/>
    <b v="0"/>
    <x v="78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x v="184"/>
    <x v="117"/>
    <x v="1"/>
    <s v="US"/>
    <s v="USD"/>
    <n v="1426269456"/>
    <x v="1059"/>
    <b v="0"/>
    <x v="78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x v="1060"/>
    <b v="0"/>
    <x v="29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x v="1061"/>
    <b v="0"/>
    <x v="78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x v="121"/>
    <x v="1"/>
    <s v="US"/>
    <s v="USD"/>
    <n v="1468351341"/>
    <x v="1062"/>
    <b v="0"/>
    <x v="80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x v="1063"/>
    <b v="0"/>
    <x v="78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x v="1064"/>
    <b v="0"/>
    <x v="252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x v="1065"/>
    <b v="0"/>
    <x v="81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x v="1066"/>
    <b v="0"/>
    <x v="265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x v="1067"/>
    <b v="0"/>
    <x v="73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x v="1068"/>
    <b v="0"/>
    <x v="80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x v="1069"/>
    <b v="0"/>
    <x v="64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x v="1070"/>
    <b v="0"/>
    <x v="84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x v="1071"/>
    <b v="0"/>
    <x v="78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x v="1072"/>
    <b v="0"/>
    <x v="80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x v="1073"/>
    <b v="0"/>
    <x v="29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x v="1074"/>
    <b v="0"/>
    <x v="209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x v="372"/>
    <x v="2"/>
    <s v="US"/>
    <s v="USD"/>
    <n v="1336340516"/>
    <x v="1075"/>
    <b v="0"/>
    <x v="8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x v="1076"/>
    <b v="0"/>
    <x v="266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x v="1077"/>
    <b v="0"/>
    <x v="15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x v="1078"/>
    <b v="0"/>
    <x v="81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x v="1079"/>
    <b v="0"/>
    <x v="59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x v="1080"/>
    <b v="0"/>
    <x v="15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x v="1081"/>
    <b v="0"/>
    <x v="80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x v="1082"/>
    <b v="0"/>
    <x v="8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x v="1083"/>
    <b v="0"/>
    <x v="29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x v="131"/>
    <x v="117"/>
    <x v="2"/>
    <s v="US"/>
    <s v="USD"/>
    <n v="1407534804"/>
    <x v="1084"/>
    <b v="0"/>
    <x v="78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x v="1085"/>
    <b v="0"/>
    <x v="82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x v="102"/>
    <x v="493"/>
    <x v="2"/>
    <s v="US"/>
    <s v="USD"/>
    <n v="1408913291"/>
    <x v="1086"/>
    <b v="0"/>
    <x v="84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x v="1087"/>
    <b v="0"/>
    <x v="78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x v="773"/>
    <x v="2"/>
    <s v="US"/>
    <s v="USD"/>
    <n v="1398366667"/>
    <x v="1088"/>
    <b v="0"/>
    <x v="206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x v="774"/>
    <x v="2"/>
    <s v="FR"/>
    <s v="EUR"/>
    <n v="1435293175"/>
    <x v="1089"/>
    <b v="0"/>
    <x v="72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x v="1090"/>
    <b v="0"/>
    <x v="29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x v="1091"/>
    <b v="0"/>
    <x v="84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x v="1092"/>
    <b v="0"/>
    <x v="63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x v="1093"/>
    <b v="0"/>
    <x v="80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x v="1094"/>
    <b v="0"/>
    <x v="74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x v="1095"/>
    <b v="0"/>
    <x v="225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x v="1096"/>
    <b v="0"/>
    <x v="60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x v="1097"/>
    <b v="0"/>
    <x v="63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x v="780"/>
    <x v="2"/>
    <s v="US"/>
    <s v="USD"/>
    <n v="1397413095"/>
    <x v="1098"/>
    <b v="0"/>
    <x v="19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x v="1099"/>
    <b v="0"/>
    <x v="29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x v="1100"/>
    <b v="0"/>
    <x v="73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x v="781"/>
    <x v="2"/>
    <s v="US"/>
    <s v="USD"/>
    <n v="1468519920"/>
    <x v="1101"/>
    <b v="0"/>
    <x v="79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x v="1102"/>
    <b v="0"/>
    <x v="5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x v="1103"/>
    <b v="0"/>
    <x v="41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x v="1104"/>
    <b v="0"/>
    <x v="7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x v="1105"/>
    <b v="0"/>
    <x v="9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x v="1106"/>
    <b v="0"/>
    <x v="63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x v="1107"/>
    <b v="0"/>
    <x v="78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x v="1108"/>
    <b v="0"/>
    <x v="64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x v="1109"/>
    <b v="0"/>
    <x v="8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x v="1110"/>
    <b v="0"/>
    <x v="202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x v="1111"/>
    <b v="0"/>
    <x v="29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x v="1112"/>
    <b v="0"/>
    <x v="267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x v="1113"/>
    <b v="0"/>
    <x v="29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x v="1114"/>
    <b v="0"/>
    <x v="8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x v="1115"/>
    <b v="0"/>
    <x v="80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x v="1116"/>
    <b v="0"/>
    <x v="73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x v="1117"/>
    <b v="0"/>
    <x v="22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x v="1118"/>
    <b v="0"/>
    <x v="8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x v="1119"/>
    <b v="0"/>
    <x v="29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x v="1120"/>
    <b v="0"/>
    <x v="78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x v="1121"/>
    <b v="0"/>
    <x v="81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x v="1122"/>
    <b v="0"/>
    <x v="78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x v="1123"/>
    <b v="0"/>
    <x v="8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x v="1124"/>
    <b v="0"/>
    <x v="63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x v="1125"/>
    <b v="0"/>
    <x v="78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x v="1126"/>
    <b v="0"/>
    <x v="84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x v="1127"/>
    <b v="0"/>
    <x v="23"/>
    <b v="0"/>
    <x v="18"/>
    <n v="2"/>
    <n v="25.43"/>
    <x v="6"/>
    <s v="mobile games"/>
    <x v="1127"/>
    <d v="2014-11-14T21:30:00"/>
    <x v="0"/>
  </r>
  <r>
    <n v="1128"/>
    <s v="Flying Turds"/>
    <s v="#havingfunFTW"/>
    <x v="28"/>
    <x v="116"/>
    <x v="2"/>
    <s v="GB"/>
    <s v="GBP"/>
    <n v="1407425717"/>
    <x v="1128"/>
    <b v="0"/>
    <x v="29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x v="1129"/>
    <b v="0"/>
    <x v="84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x v="1130"/>
    <b v="0"/>
    <x v="8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x v="1131"/>
    <b v="0"/>
    <x v="78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x v="1132"/>
    <b v="0"/>
    <x v="62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x v="1133"/>
    <b v="0"/>
    <x v="29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x v="1134"/>
    <b v="0"/>
    <x v="29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x v="1135"/>
    <b v="0"/>
    <x v="29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x v="1136"/>
    <b v="0"/>
    <x v="79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x v="1137"/>
    <b v="0"/>
    <x v="70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x v="1138"/>
    <b v="0"/>
    <x v="80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x v="1139"/>
    <b v="0"/>
    <x v="29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x v="1140"/>
    <b v="0"/>
    <x v="78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x v="2"/>
    <x v="117"/>
    <x v="2"/>
    <s v="DE"/>
    <s v="EUR"/>
    <n v="1436460450"/>
    <x v="1141"/>
    <b v="0"/>
    <x v="78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x v="1142"/>
    <b v="0"/>
    <x v="78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x v="1143"/>
    <b v="0"/>
    <x v="22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x v="1144"/>
    <b v="0"/>
    <x v="78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x v="1145"/>
    <b v="0"/>
    <x v="29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x v="1146"/>
    <b v="0"/>
    <x v="8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x v="1147"/>
    <b v="0"/>
    <x v="78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x v="1148"/>
    <b v="0"/>
    <x v="8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x v="735"/>
    <x v="2"/>
    <s v="US"/>
    <s v="USD"/>
    <n v="1466096566"/>
    <x v="1149"/>
    <b v="0"/>
    <x v="84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x v="800"/>
    <x v="2"/>
    <s v="US"/>
    <s v="USD"/>
    <n v="1452293675"/>
    <x v="1150"/>
    <b v="0"/>
    <x v="79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x v="1151"/>
    <b v="0"/>
    <x v="78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x v="608"/>
    <x v="2"/>
    <s v="US"/>
    <s v="USD"/>
    <n v="1431709312"/>
    <x v="1152"/>
    <b v="0"/>
    <x v="41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n v="1434647305"/>
    <x v="1153"/>
    <b v="0"/>
    <x v="29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x v="1154"/>
    <b v="0"/>
    <x v="8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x v="1155"/>
    <b v="0"/>
    <x v="22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x v="1156"/>
    <b v="0"/>
    <x v="78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x v="1157"/>
    <b v="0"/>
    <x v="8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x v="1158"/>
    <b v="0"/>
    <x v="8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x v="1159"/>
    <b v="0"/>
    <x v="78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x v="1160"/>
    <b v="0"/>
    <x v="10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x v="1161"/>
    <b v="0"/>
    <x v="78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x v="1162"/>
    <b v="0"/>
    <x v="84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x v="1163"/>
    <b v="0"/>
    <x v="78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x v="1164"/>
    <b v="0"/>
    <x v="78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x v="1165"/>
    <b v="0"/>
    <x v="20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x v="1166"/>
    <b v="0"/>
    <x v="22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x v="1167"/>
    <b v="0"/>
    <x v="38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x v="1168"/>
    <b v="0"/>
    <x v="8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x v="1169"/>
    <b v="0"/>
    <x v="8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x v="1170"/>
    <b v="0"/>
    <x v="84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x v="1171"/>
    <b v="0"/>
    <x v="29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x v="117"/>
    <x v="2"/>
    <s v="US"/>
    <s v="USD"/>
    <n v="1408551752"/>
    <x v="1172"/>
    <b v="0"/>
    <x v="78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x v="1173"/>
    <b v="0"/>
    <x v="29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x v="1174"/>
    <b v="0"/>
    <x v="10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x v="1175"/>
    <b v="0"/>
    <x v="82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x v="1176"/>
    <b v="0"/>
    <x v="29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x v="1177"/>
    <b v="0"/>
    <x v="78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x v="1178"/>
    <b v="0"/>
    <x v="29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x v="1179"/>
    <b v="0"/>
    <x v="81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x v="1180"/>
    <b v="0"/>
    <x v="268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x v="460"/>
    <x v="2"/>
    <s v="US"/>
    <s v="USD"/>
    <n v="1425197321"/>
    <x v="1181"/>
    <b v="0"/>
    <x v="8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x v="1182"/>
    <b v="0"/>
    <x v="80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x v="1183"/>
    <b v="0"/>
    <x v="8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x v="1184"/>
    <b v="0"/>
    <x v="269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x v="1185"/>
    <b v="0"/>
    <x v="112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x v="1186"/>
    <b v="0"/>
    <x v="252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x v="1187"/>
    <b v="0"/>
    <x v="16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x v="1188"/>
    <b v="0"/>
    <x v="268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x v="1189"/>
    <b v="0"/>
    <x v="48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x v="1190"/>
    <b v="0"/>
    <x v="62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x v="1191"/>
    <b v="0"/>
    <x v="51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x v="1192"/>
    <b v="0"/>
    <x v="41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x v="1193"/>
    <b v="0"/>
    <x v="270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x v="1194"/>
    <b v="0"/>
    <x v="271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x v="1195"/>
    <b v="0"/>
    <x v="203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x v="1196"/>
    <b v="0"/>
    <x v="27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x v="1197"/>
    <b v="0"/>
    <x v="100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x v="1198"/>
    <b v="0"/>
    <x v="15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x v="1199"/>
    <b v="0"/>
    <x v="82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x v="1200"/>
    <b v="0"/>
    <x v="27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x v="1201"/>
    <b v="0"/>
    <x v="112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x v="1202"/>
    <b v="0"/>
    <x v="197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x v="1203"/>
    <b v="0"/>
    <x v="2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x v="1204"/>
    <b v="0"/>
    <x v="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x v="1205"/>
    <b v="0"/>
    <x v="95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x v="1206"/>
    <b v="0"/>
    <x v="58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x v="832"/>
    <x v="0"/>
    <s v="IT"/>
    <s v="EUR"/>
    <n v="1459418400"/>
    <x v="1207"/>
    <b v="0"/>
    <x v="26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x v="1208"/>
    <b v="0"/>
    <x v="11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x v="1209"/>
    <b v="0"/>
    <x v="67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x v="835"/>
    <x v="0"/>
    <s v="SE"/>
    <s v="SEK"/>
    <n v="1433106000"/>
    <x v="1210"/>
    <b v="0"/>
    <x v="27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x v="1211"/>
    <b v="0"/>
    <x v="79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x v="1212"/>
    <b v="0"/>
    <x v="1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x v="1213"/>
    <b v="0"/>
    <x v="52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x v="1214"/>
    <b v="0"/>
    <x v="20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x v="1215"/>
    <b v="0"/>
    <x v="274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x v="1216"/>
    <b v="0"/>
    <x v="147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x v="1217"/>
    <b v="0"/>
    <x v="275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x v="1218"/>
    <b v="0"/>
    <x v="30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n v="1476961513"/>
    <x v="1219"/>
    <b v="0"/>
    <x v="35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x v="1220"/>
    <b v="0"/>
    <x v="205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x v="1221"/>
    <b v="0"/>
    <x v="27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x v="846"/>
    <x v="0"/>
    <s v="CA"/>
    <s v="CAD"/>
    <n v="1459483200"/>
    <x v="1222"/>
    <b v="0"/>
    <x v="276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x v="1223"/>
    <b v="0"/>
    <x v="277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x v="1224"/>
    <b v="0"/>
    <x v="59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x v="1225"/>
    <b v="0"/>
    <x v="8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x v="1226"/>
    <b v="0"/>
    <x v="244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x v="1227"/>
    <b v="0"/>
    <x v="78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x v="1228"/>
    <b v="0"/>
    <x v="5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x v="1229"/>
    <b v="0"/>
    <x v="29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x v="1230"/>
    <b v="0"/>
    <x v="78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x v="1231"/>
    <b v="0"/>
    <x v="78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x v="1232"/>
    <b v="0"/>
    <x v="29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x v="1233"/>
    <b v="0"/>
    <x v="79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x v="1234"/>
    <b v="0"/>
    <x v="78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x v="1235"/>
    <b v="0"/>
    <x v="79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x v="117"/>
    <x v="1"/>
    <s v="US"/>
    <s v="USD"/>
    <n v="1343491200"/>
    <x v="1236"/>
    <b v="0"/>
    <x v="78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x v="1237"/>
    <b v="0"/>
    <x v="78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x v="1238"/>
    <b v="0"/>
    <x v="8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x v="1239"/>
    <b v="0"/>
    <x v="78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x v="1240"/>
    <b v="0"/>
    <x v="22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x v="1241"/>
    <b v="0"/>
    <x v="69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x v="1242"/>
    <b v="0"/>
    <x v="29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x v="1243"/>
    <b v="0"/>
    <x v="44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x v="1244"/>
    <b v="1"/>
    <x v="43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x v="1245"/>
    <b v="1"/>
    <x v="5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x v="1246"/>
    <b v="1"/>
    <x v="162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x v="1247"/>
    <b v="1"/>
    <x v="133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x v="1248"/>
    <b v="1"/>
    <x v="211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x v="1249"/>
    <b v="1"/>
    <x v="75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x v="1250"/>
    <b v="1"/>
    <x v="27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x v="1251"/>
    <b v="1"/>
    <x v="142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x v="1252"/>
    <b v="1"/>
    <x v="26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x v="1253"/>
    <b v="1"/>
    <x v="279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x v="1254"/>
    <b v="1"/>
    <x v="26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x v="1255"/>
    <b v="1"/>
    <x v="280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x v="1256"/>
    <b v="1"/>
    <x v="28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x v="1257"/>
    <b v="1"/>
    <x v="282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x v="1258"/>
    <b v="1"/>
    <x v="283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x v="1259"/>
    <b v="1"/>
    <x v="93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x v="1260"/>
    <b v="1"/>
    <x v="142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x v="1261"/>
    <b v="1"/>
    <x v="47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x v="1262"/>
    <b v="1"/>
    <x v="217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x v="1263"/>
    <b v="1"/>
    <x v="14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x v="1264"/>
    <b v="1"/>
    <x v="69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x v="1265"/>
    <b v="1"/>
    <x v="3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x v="1266"/>
    <b v="1"/>
    <x v="133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x v="1267"/>
    <b v="1"/>
    <x v="180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x v="1268"/>
    <b v="1"/>
    <x v="0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x v="1269"/>
    <b v="1"/>
    <x v="190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x v="1270"/>
    <b v="1"/>
    <x v="3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x v="1271"/>
    <b v="1"/>
    <x v="162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x v="1272"/>
    <b v="1"/>
    <x v="33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x v="1273"/>
    <b v="1"/>
    <x v="241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x v="1274"/>
    <b v="1"/>
    <x v="284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x v="1275"/>
    <b v="1"/>
    <x v="285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x v="887"/>
    <x v="0"/>
    <s v="US"/>
    <s v="USD"/>
    <n v="1251777600"/>
    <x v="1276"/>
    <b v="1"/>
    <x v="32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x v="1277"/>
    <b v="1"/>
    <x v="286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x v="1278"/>
    <b v="1"/>
    <x v="245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x v="1279"/>
    <b v="1"/>
    <x v="143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x v="1280"/>
    <b v="1"/>
    <x v="208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x v="1281"/>
    <b v="1"/>
    <x v="142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x v="1282"/>
    <b v="1"/>
    <x v="220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x v="1283"/>
    <b v="1"/>
    <x v="19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x v="1284"/>
    <b v="0"/>
    <x v="162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x v="1285"/>
    <b v="0"/>
    <x v="287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x v="1286"/>
    <b v="0"/>
    <x v="9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x v="1287"/>
    <b v="0"/>
    <x v="20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x v="1288"/>
    <b v="0"/>
    <x v="42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x v="1289"/>
    <b v="0"/>
    <x v="47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x v="900"/>
    <x v="0"/>
    <s v="US"/>
    <s v="USD"/>
    <n v="1429772340"/>
    <x v="1290"/>
    <b v="0"/>
    <x v="48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x v="1291"/>
    <b v="0"/>
    <x v="288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x v="1292"/>
    <b v="0"/>
    <x v="47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x v="1293"/>
    <b v="0"/>
    <x v="148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x v="1294"/>
    <b v="0"/>
    <x v="19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x v="1295"/>
    <b v="0"/>
    <x v="31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x v="1296"/>
    <b v="0"/>
    <x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x v="1297"/>
    <b v="0"/>
    <x v="146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x v="1298"/>
    <b v="0"/>
    <x v="51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x v="1299"/>
    <b v="0"/>
    <x v="58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x v="1300"/>
    <b v="0"/>
    <x v="5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x v="1301"/>
    <b v="0"/>
    <x v="60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x v="1302"/>
    <b v="0"/>
    <x v="133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x v="912"/>
    <x v="0"/>
    <s v="GB"/>
    <s v="GBP"/>
    <n v="1469962800"/>
    <x v="1303"/>
    <b v="0"/>
    <x v="52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x v="1304"/>
    <b v="0"/>
    <x v="201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x v="1305"/>
    <b v="0"/>
    <x v="48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x v="1306"/>
    <b v="0"/>
    <x v="289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x v="1307"/>
    <b v="0"/>
    <x v="43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x v="917"/>
    <x v="1"/>
    <s v="US"/>
    <s v="USD"/>
    <n v="1475937812"/>
    <x v="1308"/>
    <b v="0"/>
    <x v="44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x v="1309"/>
    <b v="0"/>
    <x v="2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x v="1310"/>
    <b v="0"/>
    <x v="5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x v="1311"/>
    <b v="0"/>
    <x v="61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x v="1312"/>
    <b v="0"/>
    <x v="29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x v="1313"/>
    <b v="0"/>
    <x v="259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x v="1314"/>
    <b v="0"/>
    <x v="202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x v="1315"/>
    <b v="0"/>
    <x v="290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x v="1316"/>
    <b v="0"/>
    <x v="29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x v="1317"/>
    <b v="0"/>
    <x v="10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x v="1318"/>
    <b v="0"/>
    <x v="12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x v="1319"/>
    <b v="0"/>
    <x v="82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x v="1320"/>
    <b v="0"/>
    <x v="8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x v="1321"/>
    <b v="0"/>
    <x v="63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x v="1322"/>
    <b v="0"/>
    <x v="80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x v="1323"/>
    <b v="0"/>
    <x v="3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x v="1324"/>
    <b v="0"/>
    <x v="24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x v="1325"/>
    <b v="0"/>
    <x v="22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x v="1326"/>
    <b v="0"/>
    <x v="202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x v="1327"/>
    <b v="0"/>
    <x v="14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x v="1328"/>
    <b v="0"/>
    <x v="41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x v="1329"/>
    <b v="0"/>
    <x v="82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x v="1330"/>
    <b v="0"/>
    <x v="133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x v="1331"/>
    <b v="0"/>
    <x v="69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x v="1332"/>
    <b v="0"/>
    <x v="78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x v="1333"/>
    <b v="0"/>
    <x v="78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x v="1334"/>
    <b v="0"/>
    <x v="222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x v="1335"/>
    <b v="0"/>
    <x v="38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x v="1336"/>
    <b v="0"/>
    <x v="291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x v="1337"/>
    <b v="0"/>
    <x v="205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x v="1338"/>
    <b v="0"/>
    <x v="41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n v="1418056315"/>
    <x v="1339"/>
    <b v="0"/>
    <x v="7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x v="1340"/>
    <b v="0"/>
    <x v="78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x v="1341"/>
    <b v="0"/>
    <x v="67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x v="1342"/>
    <b v="0"/>
    <x v="29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x v="1343"/>
    <b v="0"/>
    <x v="292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x v="1344"/>
    <b v="0"/>
    <x v="237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x v="1345"/>
    <b v="0"/>
    <x v="63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x v="1346"/>
    <b v="0"/>
    <x v="184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x v="1347"/>
    <b v="0"/>
    <x v="162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x v="1348"/>
    <b v="0"/>
    <x v="55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x v="1349"/>
    <b v="0"/>
    <x v="293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x v="1350"/>
    <b v="0"/>
    <x v="76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x v="1351"/>
    <b v="0"/>
    <x v="148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x v="1352"/>
    <b v="0"/>
    <x v="294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x v="1353"/>
    <b v="0"/>
    <x v="288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x v="1354"/>
    <b v="0"/>
    <x v="31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x v="1355"/>
    <b v="0"/>
    <x v="212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x v="1356"/>
    <b v="0"/>
    <x v="45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x v="1357"/>
    <b v="0"/>
    <x v="71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x v="1358"/>
    <b v="0"/>
    <x v="72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x v="1359"/>
    <b v="0"/>
    <x v="10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x v="1360"/>
    <b v="0"/>
    <x v="75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x v="1361"/>
    <b v="0"/>
    <x v="295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x v="1362"/>
    <b v="0"/>
    <x v="20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x v="1363"/>
    <b v="0"/>
    <x v="81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x v="1364"/>
    <b v="0"/>
    <x v="296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x v="1365"/>
    <b v="0"/>
    <x v="297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n v="1417049663"/>
    <x v="1366"/>
    <b v="0"/>
    <x v="206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x v="1367"/>
    <b v="0"/>
    <x v="24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x v="1368"/>
    <b v="0"/>
    <x v="45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x v="1369"/>
    <b v="0"/>
    <x v="298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x v="1370"/>
    <b v="0"/>
    <x v="9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x v="1371"/>
    <b v="0"/>
    <x v="16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n v="1342115132"/>
    <x v="1372"/>
    <b v="0"/>
    <x v="38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x v="1373"/>
    <b v="0"/>
    <x v="47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x v="1374"/>
    <b v="0"/>
    <x v="3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x v="1375"/>
    <b v="0"/>
    <x v="280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x v="1376"/>
    <b v="0"/>
    <x v="129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x v="1377"/>
    <b v="0"/>
    <x v="162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x v="13"/>
    <x v="976"/>
    <x v="0"/>
    <s v="GB"/>
    <s v="GBP"/>
    <n v="1470075210"/>
    <x v="1378"/>
    <b v="0"/>
    <x v="182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x v="977"/>
    <x v="0"/>
    <s v="US"/>
    <s v="USD"/>
    <n v="1433504876"/>
    <x v="1379"/>
    <b v="0"/>
    <x v="299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n v="1433815200"/>
    <x v="1380"/>
    <b v="0"/>
    <x v="81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x v="1381"/>
    <b v="0"/>
    <x v="196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x v="1382"/>
    <b v="0"/>
    <x v="265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x v="1383"/>
    <b v="0"/>
    <x v="251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x v="1384"/>
    <b v="0"/>
    <x v="287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x v="1385"/>
    <b v="0"/>
    <x v="179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x v="983"/>
    <x v="0"/>
    <s v="US"/>
    <s v="USD"/>
    <n v="1438183889"/>
    <x v="1386"/>
    <b v="0"/>
    <x v="25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x v="1387"/>
    <b v="0"/>
    <x v="76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x v="1388"/>
    <b v="0"/>
    <x v="300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x v="1389"/>
    <b v="0"/>
    <x v="69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x v="1390"/>
    <b v="0"/>
    <x v="10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x v="1391"/>
    <b v="0"/>
    <x v="62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x v="1392"/>
    <b v="0"/>
    <x v="201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x v="990"/>
    <x v="0"/>
    <s v="US"/>
    <s v="USD"/>
    <n v="1470068523"/>
    <x v="1393"/>
    <b v="0"/>
    <x v="47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x v="1394"/>
    <b v="0"/>
    <x v="5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x v="992"/>
    <x v="0"/>
    <s v="US"/>
    <s v="USD"/>
    <n v="1484430481"/>
    <x v="1395"/>
    <b v="0"/>
    <x v="141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x v="1396"/>
    <b v="0"/>
    <x v="196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x v="1397"/>
    <b v="0"/>
    <x v="150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x v="1398"/>
    <b v="0"/>
    <x v="71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x v="1399"/>
    <b v="0"/>
    <x v="192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x v="1400"/>
    <b v="0"/>
    <x v="69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x v="1401"/>
    <b v="0"/>
    <x v="301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x v="1402"/>
    <b v="0"/>
    <x v="116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x v="1403"/>
    <b v="0"/>
    <x v="3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x v="1404"/>
    <b v="1"/>
    <x v="81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n v="1417195201"/>
    <x v="1405"/>
    <b v="1"/>
    <x v="5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x v="493"/>
    <x v="2"/>
    <s v="IT"/>
    <s v="EUR"/>
    <n v="1449914400"/>
    <x v="1406"/>
    <b v="0"/>
    <x v="8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x v="1407"/>
    <b v="0"/>
    <x v="84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x v="1408"/>
    <b v="0"/>
    <x v="79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x v="1409"/>
    <b v="0"/>
    <x v="78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x v="1410"/>
    <b v="0"/>
    <x v="29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x v="1411"/>
    <b v="0"/>
    <x v="8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x v="1412"/>
    <b v="0"/>
    <x v="62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x v="1413"/>
    <b v="0"/>
    <x v="29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x v="1414"/>
    <b v="0"/>
    <x v="29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x v="1415"/>
    <b v="0"/>
    <x v="82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x v="1416"/>
    <b v="0"/>
    <x v="78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x v="1417"/>
    <b v="0"/>
    <x v="84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x v="1418"/>
    <b v="0"/>
    <x v="29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x v="1419"/>
    <b v="0"/>
    <x v="73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x v="158"/>
    <x v="2"/>
    <s v="US"/>
    <s v="USD"/>
    <n v="1467129686"/>
    <x v="1420"/>
    <b v="0"/>
    <x v="8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x v="1421"/>
    <b v="0"/>
    <x v="84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x v="1422"/>
    <b v="0"/>
    <x v="84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x v="1423"/>
    <b v="0"/>
    <x v="29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x v="1424"/>
    <b v="0"/>
    <x v="25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x v="1425"/>
    <b v="0"/>
    <x v="78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x v="1426"/>
    <b v="0"/>
    <x v="78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x v="1427"/>
    <b v="0"/>
    <x v="80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x v="1428"/>
    <b v="0"/>
    <x v="8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x v="1429"/>
    <b v="0"/>
    <x v="78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x v="1430"/>
    <b v="0"/>
    <x v="81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x v="1431"/>
    <b v="0"/>
    <x v="5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x v="1432"/>
    <b v="0"/>
    <x v="78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x v="1433"/>
    <b v="0"/>
    <x v="73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x v="1434"/>
    <b v="0"/>
    <x v="202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x v="1435"/>
    <b v="0"/>
    <x v="84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x v="1436"/>
    <b v="0"/>
    <x v="84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x v="1437"/>
    <b v="0"/>
    <x v="19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x v="1438"/>
    <b v="0"/>
    <x v="22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x v="1439"/>
    <b v="0"/>
    <x v="79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x v="1440"/>
    <b v="0"/>
    <x v="29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x v="1441"/>
    <b v="0"/>
    <x v="8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x v="1442"/>
    <b v="0"/>
    <x v="78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x v="1443"/>
    <b v="0"/>
    <x v="78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x v="1444"/>
    <b v="0"/>
    <x v="78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x v="1445"/>
    <b v="0"/>
    <x v="78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x v="1446"/>
    <b v="0"/>
    <x v="78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x v="735"/>
    <x v="2"/>
    <s v="US"/>
    <s v="USD"/>
    <n v="1467999134"/>
    <x v="1447"/>
    <b v="0"/>
    <x v="8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x v="1448"/>
    <b v="0"/>
    <x v="78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x v="1449"/>
    <b v="0"/>
    <x v="78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x v="1450"/>
    <b v="0"/>
    <x v="29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x v="1451"/>
    <b v="0"/>
    <x v="84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x v="1452"/>
    <b v="0"/>
    <x v="78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x v="1453"/>
    <b v="0"/>
    <x v="78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x v="1454"/>
    <b v="0"/>
    <x v="29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x v="1455"/>
    <b v="0"/>
    <x v="63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x v="1011"/>
    <x v="1"/>
    <s v="IT"/>
    <s v="EUR"/>
    <n v="1483459365"/>
    <x v="1456"/>
    <b v="0"/>
    <x v="8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x v="1457"/>
    <b v="0"/>
    <x v="78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x v="1458"/>
    <b v="0"/>
    <x v="78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x v="1459"/>
    <b v="0"/>
    <x v="78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x v="1460"/>
    <b v="0"/>
    <x v="78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x v="1012"/>
    <x v="0"/>
    <s v="US"/>
    <s v="USD"/>
    <n v="1413849600"/>
    <x v="1461"/>
    <b v="1"/>
    <x v="158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x v="1462"/>
    <b v="1"/>
    <x v="3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x v="1463"/>
    <b v="1"/>
    <x v="20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x v="1014"/>
    <x v="0"/>
    <s v="US"/>
    <s v="USD"/>
    <n v="1361029958"/>
    <x v="1464"/>
    <b v="1"/>
    <x v="302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x v="1465"/>
    <b v="1"/>
    <x v="303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x v="1466"/>
    <b v="1"/>
    <x v="290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n v="1332699285"/>
    <x v="1467"/>
    <b v="1"/>
    <x v="304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x v="1468"/>
    <b v="1"/>
    <x v="305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x v="1469"/>
    <b v="1"/>
    <x v="306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x v="1470"/>
    <b v="1"/>
    <x v="75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x v="1471"/>
    <b v="1"/>
    <x v="307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x v="1472"/>
    <b v="1"/>
    <x v="22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x v="15"/>
    <x v="1023"/>
    <x v="0"/>
    <s v="US"/>
    <s v="USD"/>
    <n v="1330644639"/>
    <x v="1473"/>
    <b v="1"/>
    <x v="5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x v="1474"/>
    <b v="1"/>
    <x v="88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x v="1475"/>
    <b v="1"/>
    <x v="308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x v="1476"/>
    <b v="1"/>
    <x v="309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x v="1477"/>
    <b v="1"/>
    <x v="232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x v="1478"/>
    <b v="1"/>
    <x v="310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x v="1479"/>
    <b v="1"/>
    <x v="26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x v="1480"/>
    <b v="1"/>
    <x v="311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x v="1481"/>
    <b v="0"/>
    <x v="79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x v="1482"/>
    <b v="0"/>
    <x v="29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x v="1483"/>
    <b v="0"/>
    <x v="84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x v="117"/>
    <x v="2"/>
    <s v="US"/>
    <s v="USD"/>
    <n v="1342882260"/>
    <x v="1484"/>
    <b v="0"/>
    <x v="78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x v="1485"/>
    <b v="0"/>
    <x v="8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x v="1486"/>
    <b v="0"/>
    <x v="8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x v="1487"/>
    <b v="0"/>
    <x v="78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x v="1488"/>
    <b v="0"/>
    <x v="79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x v="1489"/>
    <b v="0"/>
    <x v="78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x v="1490"/>
    <b v="0"/>
    <x v="10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x v="1491"/>
    <b v="0"/>
    <x v="29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x v="1492"/>
    <b v="0"/>
    <x v="84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x v="1493"/>
    <b v="0"/>
    <x v="78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x v="1494"/>
    <b v="0"/>
    <x v="202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x v="1495"/>
    <b v="0"/>
    <x v="78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x v="1496"/>
    <b v="0"/>
    <x v="78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x v="1497"/>
    <b v="0"/>
    <x v="29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x v="1498"/>
    <b v="0"/>
    <x v="8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x v="1499"/>
    <b v="0"/>
    <x v="29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x v="1500"/>
    <b v="0"/>
    <x v="41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x v="1035"/>
    <x v="0"/>
    <s v="CA"/>
    <s v="CAD"/>
    <n v="1436364023"/>
    <x v="1501"/>
    <b v="1"/>
    <x v="312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x v="1502"/>
    <b v="1"/>
    <x v="313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x v="1503"/>
    <b v="1"/>
    <x v="26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x v="1038"/>
    <x v="0"/>
    <s v="GB"/>
    <s v="GBP"/>
    <n v="1402389180"/>
    <x v="1504"/>
    <b v="1"/>
    <x v="314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x v="1505"/>
    <b v="1"/>
    <x v="31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x v="1506"/>
    <b v="1"/>
    <x v="68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x v="1507"/>
    <b v="1"/>
    <x v="51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x v="1508"/>
    <b v="1"/>
    <x v="263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x v="1509"/>
    <b v="1"/>
    <x v="193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x v="1510"/>
    <b v="1"/>
    <x v="316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x v="1511"/>
    <b v="1"/>
    <x v="190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x v="1512"/>
    <b v="1"/>
    <x v="317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x v="1513"/>
    <b v="1"/>
    <x v="224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x v="1514"/>
    <b v="1"/>
    <x v="282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x v="1515"/>
    <b v="1"/>
    <x v="160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x v="1516"/>
    <b v="1"/>
    <x v="318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x v="1517"/>
    <b v="1"/>
    <x v="319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x v="1518"/>
    <b v="1"/>
    <x v="163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x v="1519"/>
    <b v="1"/>
    <x v="108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x v="1054"/>
    <x v="0"/>
    <s v="US"/>
    <s v="USD"/>
    <n v="1418961600"/>
    <x v="1520"/>
    <b v="1"/>
    <x v="15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x v="1521"/>
    <b v="1"/>
    <x v="97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x v="1522"/>
    <b v="1"/>
    <x v="320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x v="1523"/>
    <b v="1"/>
    <x v="198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x v="1524"/>
    <b v="1"/>
    <x v="33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x v="1525"/>
    <b v="1"/>
    <x v="205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x v="1526"/>
    <b v="1"/>
    <x v="321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x v="1527"/>
    <b v="1"/>
    <x v="16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x v="1528"/>
    <b v="1"/>
    <x v="322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x v="1529"/>
    <b v="1"/>
    <x v="26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x v="1530"/>
    <b v="1"/>
    <x v="323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x v="1531"/>
    <b v="1"/>
    <x v="196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x v="1532"/>
    <b v="1"/>
    <x v="32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x v="1533"/>
    <b v="1"/>
    <x v="325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x v="1534"/>
    <b v="1"/>
    <x v="232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x v="1535"/>
    <b v="1"/>
    <x v="238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x v="1536"/>
    <b v="1"/>
    <x v="326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x v="1537"/>
    <b v="1"/>
    <x v="291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x v="1538"/>
    <b v="1"/>
    <x v="67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x v="1539"/>
    <b v="0"/>
    <x v="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x v="1540"/>
    <b v="1"/>
    <x v="15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x v="1541"/>
    <b v="0"/>
    <x v="84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x v="1542"/>
    <b v="0"/>
    <x v="29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x v="1543"/>
    <b v="0"/>
    <x v="29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x v="1544"/>
    <b v="0"/>
    <x v="78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x v="1545"/>
    <b v="0"/>
    <x v="29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x v="1546"/>
    <b v="0"/>
    <x v="202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x v="1547"/>
    <b v="0"/>
    <x v="78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x v="1548"/>
    <b v="0"/>
    <x v="29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x v="1549"/>
    <b v="0"/>
    <x v="79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x v="1550"/>
    <b v="0"/>
    <x v="63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x v="1551"/>
    <b v="0"/>
    <x v="78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x v="1552"/>
    <b v="0"/>
    <x v="38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x v="1553"/>
    <b v="0"/>
    <x v="78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x v="1554"/>
    <b v="0"/>
    <x v="78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x v="1555"/>
    <b v="0"/>
    <x v="78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x v="1556"/>
    <b v="0"/>
    <x v="8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x v="1557"/>
    <b v="0"/>
    <x v="29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x v="1558"/>
    <b v="0"/>
    <x v="8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x v="1559"/>
    <b v="0"/>
    <x v="29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x v="1560"/>
    <b v="0"/>
    <x v="80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x v="1561"/>
    <b v="0"/>
    <x v="29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x v="1562"/>
    <b v="0"/>
    <x v="78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x v="1563"/>
    <b v="0"/>
    <x v="84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x v="1564"/>
    <b v="0"/>
    <x v="29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x v="1565"/>
    <b v="0"/>
    <x v="29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x v="1566"/>
    <b v="0"/>
    <x v="211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x v="1567"/>
    <b v="0"/>
    <x v="62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x v="1568"/>
    <b v="0"/>
    <x v="19"/>
    <b v="0"/>
    <x v="25"/>
    <n v="14"/>
    <n v="155"/>
    <x v="3"/>
    <s v="art books"/>
    <x v="1568"/>
    <d v="2014-12-24T01:29:45"/>
    <x v="0"/>
  </r>
  <r>
    <n v="1569"/>
    <s v="to be removed (Canceled)"/>
    <s v="to be removed"/>
    <x v="11"/>
    <x v="117"/>
    <x v="1"/>
    <s v="US"/>
    <s v="USD"/>
    <n v="1369498714"/>
    <x v="1569"/>
    <b v="0"/>
    <x v="78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x v="1570"/>
    <b v="0"/>
    <x v="47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x v="1571"/>
    <b v="0"/>
    <x v="80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x v="1572"/>
    <b v="0"/>
    <x v="8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x v="1573"/>
    <b v="0"/>
    <x v="8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x v="1574"/>
    <b v="0"/>
    <x v="79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x v="1575"/>
    <b v="0"/>
    <x v="2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x v="1576"/>
    <b v="0"/>
    <x v="73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x v="1577"/>
    <b v="0"/>
    <x v="84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x v="1578"/>
    <b v="0"/>
    <x v="80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x v="1579"/>
    <b v="0"/>
    <x v="84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x v="1580"/>
    <b v="0"/>
    <x v="78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x v="1581"/>
    <b v="0"/>
    <x v="29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n v="1445894400"/>
    <x v="1582"/>
    <b v="0"/>
    <x v="8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x v="1583"/>
    <b v="0"/>
    <x v="29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x v="1584"/>
    <b v="0"/>
    <x v="78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x v="1585"/>
    <b v="0"/>
    <x v="8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x v="117"/>
    <x v="2"/>
    <s v="US"/>
    <s v="USD"/>
    <n v="1428197422"/>
    <x v="1586"/>
    <b v="0"/>
    <x v="78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x v="1587"/>
    <b v="0"/>
    <x v="29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x v="117"/>
    <x v="2"/>
    <s v="US"/>
    <s v="USD"/>
    <n v="1422735120"/>
    <x v="1588"/>
    <b v="0"/>
    <x v="78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x v="1589"/>
    <b v="0"/>
    <x v="78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x v="127"/>
    <x v="806"/>
    <x v="2"/>
    <s v="IT"/>
    <s v="EUR"/>
    <n v="1443040464"/>
    <x v="1590"/>
    <b v="0"/>
    <x v="84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x v="1591"/>
    <b v="0"/>
    <x v="297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x v="1592"/>
    <b v="0"/>
    <x v="78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n v="1425154655"/>
    <x v="1593"/>
    <b v="0"/>
    <x v="8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x v="1594"/>
    <b v="0"/>
    <x v="73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x v="1595"/>
    <b v="0"/>
    <x v="63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x v="1596"/>
    <b v="0"/>
    <x v="8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x v="1597"/>
    <b v="0"/>
    <x v="78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x v="1598"/>
    <b v="0"/>
    <x v="29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x v="1599"/>
    <b v="0"/>
    <x v="78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x v="1600"/>
    <b v="0"/>
    <x v="82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x v="1601"/>
    <b v="0"/>
    <x v="6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x v="1602"/>
    <b v="0"/>
    <x v="58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x v="1603"/>
    <b v="0"/>
    <x v="209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x v="1604"/>
    <b v="0"/>
    <x v="16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x v="1605"/>
    <b v="0"/>
    <x v="3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x v="1606"/>
    <b v="0"/>
    <x v="297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x v="1607"/>
    <b v="0"/>
    <x v="242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x v="1608"/>
    <b v="0"/>
    <x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x v="1609"/>
    <b v="0"/>
    <x v="80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x v="1610"/>
    <b v="0"/>
    <x v="300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x v="1099"/>
    <x v="0"/>
    <s v="US"/>
    <s v="USD"/>
    <n v="1370390432"/>
    <x v="1611"/>
    <b v="0"/>
    <x v="74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x v="1612"/>
    <b v="0"/>
    <x v="202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x v="1613"/>
    <b v="0"/>
    <x v="55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x v="1614"/>
    <b v="0"/>
    <x v="99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x v="1615"/>
    <b v="0"/>
    <x v="327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x v="1616"/>
    <b v="0"/>
    <x v="328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x v="1617"/>
    <b v="0"/>
    <x v="150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x v="1618"/>
    <b v="0"/>
    <x v="74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x v="1619"/>
    <b v="0"/>
    <x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x v="1620"/>
    <b v="0"/>
    <x v="5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x v="1621"/>
    <b v="0"/>
    <x v="7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x v="1622"/>
    <b v="0"/>
    <x v="71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x v="1623"/>
    <b v="0"/>
    <x v="59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x v="1624"/>
    <b v="0"/>
    <x v="20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x v="1625"/>
    <b v="0"/>
    <x v="201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x v="1626"/>
    <b v="0"/>
    <x v="52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x v="1627"/>
    <b v="0"/>
    <x v="44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x v="1628"/>
    <b v="0"/>
    <x v="106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x v="1629"/>
    <b v="0"/>
    <x v="141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x v="1630"/>
    <b v="0"/>
    <x v="149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x v="1631"/>
    <b v="0"/>
    <x v="182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x v="1632"/>
    <b v="0"/>
    <x v="5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x v="1633"/>
    <b v="0"/>
    <x v="6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x v="1634"/>
    <b v="0"/>
    <x v="58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x v="1635"/>
    <b v="0"/>
    <x v="7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x v="1636"/>
    <b v="0"/>
    <x v="45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x v="1637"/>
    <b v="0"/>
    <x v="41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x v="1121"/>
    <x v="0"/>
    <s v="US"/>
    <s v="USD"/>
    <n v="1362086700"/>
    <x v="1638"/>
    <b v="0"/>
    <x v="74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x v="1639"/>
    <b v="0"/>
    <x v="10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x v="1640"/>
    <b v="0"/>
    <x v="5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x v="535"/>
    <x v="0"/>
    <s v="US"/>
    <s v="USD"/>
    <n v="1418998744"/>
    <x v="1641"/>
    <b v="0"/>
    <x v="55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x v="1642"/>
    <b v="0"/>
    <x v="33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x v="1643"/>
    <b v="0"/>
    <x v="7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x v="1644"/>
    <b v="0"/>
    <x v="130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x v="1645"/>
    <b v="0"/>
    <x v="73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x v="1646"/>
    <b v="0"/>
    <x v="1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x v="1647"/>
    <b v="0"/>
    <x v="67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x v="1648"/>
    <b v="0"/>
    <x v="24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x v="1649"/>
    <b v="0"/>
    <x v="75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x v="1650"/>
    <b v="0"/>
    <x v="58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x v="1651"/>
    <b v="0"/>
    <x v="9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x v="1652"/>
    <b v="0"/>
    <x v="16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x v="1653"/>
    <b v="0"/>
    <x v="129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x v="1654"/>
    <b v="0"/>
    <x v="69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x v="1655"/>
    <b v="0"/>
    <x v="53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x v="1656"/>
    <b v="0"/>
    <x v="53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x v="1657"/>
    <b v="0"/>
    <x v="170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x v="1658"/>
    <b v="0"/>
    <x v="329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x v="1659"/>
    <b v="0"/>
    <x v="43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x v="1660"/>
    <b v="0"/>
    <x v="17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x v="1661"/>
    <b v="0"/>
    <x v="2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x v="1662"/>
    <b v="0"/>
    <x v="95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x v="1663"/>
    <b v="0"/>
    <x v="58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x v="1664"/>
    <b v="0"/>
    <x v="30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x v="1665"/>
    <b v="0"/>
    <x v="251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x v="1666"/>
    <b v="0"/>
    <x v="15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x v="1667"/>
    <b v="0"/>
    <x v="141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x v="1668"/>
    <b v="0"/>
    <x v="318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x v="1669"/>
    <b v="0"/>
    <x v="47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x v="1670"/>
    <b v="0"/>
    <x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x v="1150"/>
    <x v="0"/>
    <s v="US"/>
    <s v="USD"/>
    <n v="1470056614"/>
    <x v="1671"/>
    <b v="0"/>
    <x v="99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x v="1672"/>
    <b v="0"/>
    <x v="72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x v="1673"/>
    <b v="0"/>
    <x v="211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x v="1674"/>
    <b v="0"/>
    <x v="116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x v="1675"/>
    <b v="0"/>
    <x v="69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x v="1676"/>
    <b v="0"/>
    <x v="288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x v="1677"/>
    <b v="0"/>
    <x v="288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x v="1678"/>
    <b v="0"/>
    <x v="72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x v="1679"/>
    <b v="0"/>
    <x v="6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x v="1156"/>
    <x v="0"/>
    <s v="US"/>
    <s v="USD"/>
    <n v="1405188667"/>
    <x v="1680"/>
    <b v="0"/>
    <x v="20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x v="1681"/>
    <b v="0"/>
    <x v="330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x v="1682"/>
    <b v="0"/>
    <x v="78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x v="1683"/>
    <b v="0"/>
    <x v="73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x v="1684"/>
    <b v="0"/>
    <x v="2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x v="1685"/>
    <b v="0"/>
    <x v="41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x v="1686"/>
    <b v="0"/>
    <x v="29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x v="1687"/>
    <b v="0"/>
    <x v="70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x v="1688"/>
    <b v="0"/>
    <x v="63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x v="1162"/>
    <x v="3"/>
    <s v="US"/>
    <s v="USD"/>
    <n v="1489700230"/>
    <x v="1689"/>
    <b v="0"/>
    <x v="25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x v="1690"/>
    <b v="0"/>
    <x v="202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x v="1691"/>
    <b v="0"/>
    <x v="44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x v="1692"/>
    <b v="0"/>
    <x v="41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x v="1693"/>
    <b v="0"/>
    <x v="22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x v="1694"/>
    <b v="0"/>
    <x v="29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x v="1695"/>
    <b v="0"/>
    <x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x v="1696"/>
    <b v="0"/>
    <x v="78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x v="1697"/>
    <b v="0"/>
    <x v="19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x v="1698"/>
    <b v="0"/>
    <x v="78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x v="1699"/>
    <b v="0"/>
    <x v="80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x v="1700"/>
    <b v="0"/>
    <x v="1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x v="1701"/>
    <b v="0"/>
    <x v="84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x v="116"/>
    <x v="2"/>
    <s v="US"/>
    <s v="USD"/>
    <n v="1427745150"/>
    <x v="1702"/>
    <b v="0"/>
    <x v="29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x v="1703"/>
    <b v="0"/>
    <x v="84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x v="1704"/>
    <b v="0"/>
    <x v="202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x v="1705"/>
    <b v="0"/>
    <x v="78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x v="1706"/>
    <b v="0"/>
    <x v="78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x v="1707"/>
    <b v="0"/>
    <x v="82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x v="1708"/>
    <b v="0"/>
    <x v="78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x v="1709"/>
    <b v="0"/>
    <x v="80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x v="1710"/>
    <b v="0"/>
    <x v="29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x v="1711"/>
    <b v="0"/>
    <x v="84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x v="1712"/>
    <b v="0"/>
    <x v="78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x v="1713"/>
    <b v="0"/>
    <x v="29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x v="1714"/>
    <b v="0"/>
    <x v="5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x v="1715"/>
    <b v="0"/>
    <x v="84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x v="1716"/>
    <b v="0"/>
    <x v="8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x v="1717"/>
    <b v="0"/>
    <x v="14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x v="19"/>
    <x v="735"/>
    <x v="2"/>
    <s v="US"/>
    <s v="USD"/>
    <n v="1463201940"/>
    <x v="1718"/>
    <b v="0"/>
    <x v="84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x v="1719"/>
    <b v="0"/>
    <x v="8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x v="1720"/>
    <b v="0"/>
    <x v="22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x v="1721"/>
    <b v="0"/>
    <x v="78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x v="1722"/>
    <b v="0"/>
    <x v="29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x v="1723"/>
    <b v="0"/>
    <x v="8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x v="1724"/>
    <b v="0"/>
    <x v="80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x v="1725"/>
    <b v="0"/>
    <x v="82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x v="1726"/>
    <b v="0"/>
    <x v="38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x v="1727"/>
    <b v="0"/>
    <x v="29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x v="1728"/>
    <b v="0"/>
    <x v="63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x v="1729"/>
    <b v="0"/>
    <x v="78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x v="1730"/>
    <b v="0"/>
    <x v="78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n v="1434034800"/>
    <x v="1731"/>
    <b v="0"/>
    <x v="78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x v="1732"/>
    <b v="0"/>
    <x v="78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x v="1733"/>
    <b v="0"/>
    <x v="78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x v="1734"/>
    <b v="0"/>
    <x v="29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x v="1735"/>
    <b v="0"/>
    <x v="84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x v="1178"/>
    <x v="2"/>
    <s v="US"/>
    <s v="USD"/>
    <n v="1447018833"/>
    <x v="1736"/>
    <b v="0"/>
    <x v="29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x v="1737"/>
    <b v="0"/>
    <x v="41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n v="1412283542"/>
    <x v="1738"/>
    <b v="0"/>
    <x v="29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x v="1739"/>
    <b v="0"/>
    <x v="29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x v="1740"/>
    <b v="0"/>
    <x v="78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n v="1433948671"/>
    <x v="1741"/>
    <b v="0"/>
    <x v="47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x v="1742"/>
    <b v="0"/>
    <x v="69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x v="1743"/>
    <b v="0"/>
    <x v="85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x v="1744"/>
    <b v="0"/>
    <x v="16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x v="1745"/>
    <b v="0"/>
    <x v="30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x v="1746"/>
    <b v="0"/>
    <x v="329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x v="1747"/>
    <b v="0"/>
    <x v="180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n v="1441234143"/>
    <x v="1748"/>
    <b v="0"/>
    <x v="33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x v="1749"/>
    <b v="0"/>
    <x v="132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x v="1750"/>
    <b v="0"/>
    <x v="207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x v="1751"/>
    <b v="0"/>
    <x v="42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n v="1476425082"/>
    <x v="1752"/>
    <b v="0"/>
    <x v="24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x v="1753"/>
    <b v="0"/>
    <x v="2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x v="1754"/>
    <b v="0"/>
    <x v="24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x v="1755"/>
    <b v="0"/>
    <x v="80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x v="1756"/>
    <b v="0"/>
    <x v="148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x v="1757"/>
    <b v="0"/>
    <x v="25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x v="1758"/>
    <b v="0"/>
    <x v="74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x v="1194"/>
    <x v="0"/>
    <s v="US"/>
    <s v="USD"/>
    <n v="1427309629"/>
    <x v="1759"/>
    <b v="0"/>
    <x v="72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x v="1760"/>
    <b v="0"/>
    <x v="33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x v="1196"/>
    <x v="0"/>
    <s v="GB"/>
    <s v="GBP"/>
    <n v="1442065060"/>
    <x v="1761"/>
    <b v="0"/>
    <x v="8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n v="1457739245"/>
    <x v="1762"/>
    <b v="0"/>
    <x v="20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x v="1763"/>
    <b v="0"/>
    <x v="115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x v="1764"/>
    <b v="1"/>
    <x v="70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x v="1765"/>
    <b v="1"/>
    <x v="27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x v="1766"/>
    <b v="1"/>
    <x v="78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x v="1767"/>
    <b v="1"/>
    <x v="70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x v="1768"/>
    <b v="1"/>
    <x v="41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x v="1769"/>
    <b v="1"/>
    <x v="19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x v="1770"/>
    <b v="1"/>
    <x v="297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x v="1771"/>
    <b v="1"/>
    <x v="20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x v="1772"/>
    <b v="1"/>
    <x v="10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x v="1773"/>
    <b v="1"/>
    <x v="10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x v="1774"/>
    <b v="1"/>
    <x v="62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x v="1775"/>
    <b v="1"/>
    <x v="20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x v="1776"/>
    <b v="1"/>
    <x v="80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x v="1777"/>
    <b v="1"/>
    <x v="73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x v="1778"/>
    <b v="1"/>
    <x v="41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x v="1779"/>
    <b v="1"/>
    <x v="44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x v="1780"/>
    <b v="1"/>
    <x v="215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x v="1781"/>
    <b v="1"/>
    <x v="5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x v="1782"/>
    <b v="1"/>
    <x v="88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x v="1783"/>
    <b v="1"/>
    <x v="333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x v="1784"/>
    <b v="1"/>
    <x v="51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x v="1785"/>
    <b v="1"/>
    <x v="52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x v="1786"/>
    <b v="1"/>
    <x v="60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x v="1787"/>
    <b v="1"/>
    <x v="5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x v="1788"/>
    <b v="1"/>
    <x v="80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x v="1789"/>
    <b v="1"/>
    <x v="80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x v="1790"/>
    <b v="1"/>
    <x v="41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x v="1791"/>
    <b v="1"/>
    <x v="80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x v="1792"/>
    <b v="1"/>
    <x v="237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x v="1793"/>
    <b v="1"/>
    <x v="84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x v="1794"/>
    <b v="1"/>
    <x v="59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x v="1795"/>
    <b v="1"/>
    <x v="75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x v="1796"/>
    <b v="1"/>
    <x v="48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x v="1797"/>
    <b v="1"/>
    <x v="205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x v="1798"/>
    <b v="1"/>
    <x v="7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n v="1415740408"/>
    <x v="1799"/>
    <b v="1"/>
    <x v="79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x v="1800"/>
    <b v="1"/>
    <x v="116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x v="1801"/>
    <b v="1"/>
    <x v="7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x v="1802"/>
    <b v="1"/>
    <x v="59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x v="1803"/>
    <b v="1"/>
    <x v="11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x v="1804"/>
    <b v="1"/>
    <x v="47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x v="1805"/>
    <b v="1"/>
    <x v="259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x v="1806"/>
    <b v="1"/>
    <x v="22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x v="503"/>
    <x v="2"/>
    <s v="US"/>
    <s v="USD"/>
    <n v="1411868313"/>
    <x v="1807"/>
    <b v="1"/>
    <x v="22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x v="1808"/>
    <b v="1"/>
    <x v="93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x v="1809"/>
    <b v="1"/>
    <x v="82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n v="1408657826"/>
    <x v="1810"/>
    <b v="0"/>
    <x v="84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x v="1811"/>
    <b v="0"/>
    <x v="55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x v="1812"/>
    <b v="0"/>
    <x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x v="1813"/>
    <b v="0"/>
    <x v="78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x v="1814"/>
    <b v="0"/>
    <x v="205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x v="1815"/>
    <b v="0"/>
    <x v="78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x v="1816"/>
    <b v="0"/>
    <x v="79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x v="1817"/>
    <b v="0"/>
    <x v="61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x v="1818"/>
    <b v="0"/>
    <x v="78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x v="1819"/>
    <b v="0"/>
    <x v="80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x v="1820"/>
    <b v="0"/>
    <x v="22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x v="1821"/>
    <b v="0"/>
    <x v="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x v="1822"/>
    <b v="0"/>
    <x v="202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x v="1823"/>
    <b v="0"/>
    <x v="51"/>
    <b v="1"/>
    <x v="11"/>
    <n v="116"/>
    <n v="24.58"/>
    <x v="4"/>
    <s v="rock"/>
    <x v="1823"/>
    <d v="2012-10-24T16:26:16"/>
    <x v="0"/>
  </r>
  <r>
    <n v="1824"/>
    <s v="Tin Man's Broken Wisdom Fund"/>
    <s v="cd fund raiser"/>
    <x v="9"/>
    <x v="1243"/>
    <x v="0"/>
    <s v="US"/>
    <s v="USD"/>
    <n v="1389146880"/>
    <x v="1824"/>
    <b v="0"/>
    <x v="244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x v="1825"/>
    <b v="0"/>
    <x v="133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x v="895"/>
    <x v="0"/>
    <s v="US"/>
    <s v="USD"/>
    <n v="1392675017"/>
    <x v="1826"/>
    <b v="0"/>
    <x v="44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x v="1827"/>
    <b v="0"/>
    <x v="93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x v="1828"/>
    <b v="0"/>
    <x v="53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x v="1829"/>
    <b v="0"/>
    <x v="51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x v="1830"/>
    <b v="0"/>
    <x v="334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x v="1831"/>
    <b v="0"/>
    <x v="25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x v="1832"/>
    <b v="0"/>
    <x v="9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x v="1833"/>
    <b v="0"/>
    <x v="20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x v="1250"/>
    <x v="0"/>
    <s v="US"/>
    <s v="USD"/>
    <n v="1422140895"/>
    <x v="1834"/>
    <b v="0"/>
    <x v="24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x v="1835"/>
    <b v="0"/>
    <x v="202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x v="1251"/>
    <x v="0"/>
    <s v="US"/>
    <s v="USD"/>
    <n v="1361129129"/>
    <x v="1836"/>
    <b v="0"/>
    <x v="16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x v="1837"/>
    <b v="0"/>
    <x v="209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x v="1838"/>
    <b v="0"/>
    <x v="33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x v="1839"/>
    <b v="0"/>
    <x v="43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x v="1840"/>
    <b v="0"/>
    <x v="62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x v="1256"/>
    <x v="0"/>
    <s v="US"/>
    <s v="USD"/>
    <n v="1400561940"/>
    <x v="1841"/>
    <b v="0"/>
    <x v="244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x v="1842"/>
    <b v="0"/>
    <x v="64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x v="1843"/>
    <b v="0"/>
    <x v="179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x v="1844"/>
    <b v="0"/>
    <x v="9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x v="1845"/>
    <b v="0"/>
    <x v="10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x v="1846"/>
    <b v="0"/>
    <x v="335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x v="1847"/>
    <b v="0"/>
    <x v="44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x v="1848"/>
    <b v="0"/>
    <x v="5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x v="1849"/>
    <b v="0"/>
    <x v="22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x v="1850"/>
    <b v="0"/>
    <x v="122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x v="1851"/>
    <b v="0"/>
    <x v="55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x v="1852"/>
    <b v="0"/>
    <x v="132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x v="1853"/>
    <b v="0"/>
    <x v="25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x v="1854"/>
    <b v="0"/>
    <x v="49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x v="1855"/>
    <b v="0"/>
    <x v="277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x v="1856"/>
    <b v="0"/>
    <x v="44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x v="1857"/>
    <b v="0"/>
    <x v="19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x v="1858"/>
    <b v="0"/>
    <x v="184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x v="1270"/>
    <x v="0"/>
    <s v="US"/>
    <s v="USD"/>
    <n v="1316716129"/>
    <x v="1859"/>
    <b v="0"/>
    <x v="6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x v="1860"/>
    <b v="0"/>
    <x v="10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x v="1861"/>
    <b v="0"/>
    <x v="78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x v="1862"/>
    <b v="0"/>
    <x v="38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x v="1863"/>
    <b v="0"/>
    <x v="84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x v="1864"/>
    <b v="0"/>
    <x v="53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x v="1865"/>
    <b v="0"/>
    <x v="84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x v="1866"/>
    <b v="0"/>
    <x v="84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x v="1867"/>
    <b v="0"/>
    <x v="29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x v="1868"/>
    <b v="0"/>
    <x v="5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x v="1869"/>
    <b v="0"/>
    <x v="78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x v="1870"/>
    <b v="0"/>
    <x v="202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x v="1871"/>
    <b v="0"/>
    <x v="1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x v="1872"/>
    <b v="0"/>
    <x v="62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x v="1873"/>
    <b v="0"/>
    <x v="84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x v="1874"/>
    <b v="0"/>
    <x v="84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x v="1875"/>
    <b v="0"/>
    <x v="8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x v="1876"/>
    <b v="0"/>
    <x v="78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x v="1877"/>
    <b v="0"/>
    <x v="78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x v="1878"/>
    <b v="0"/>
    <x v="78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x v="1879"/>
    <b v="0"/>
    <x v="84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x v="1276"/>
    <x v="2"/>
    <s v="GB"/>
    <s v="GBP"/>
    <n v="1459341380"/>
    <x v="1880"/>
    <b v="0"/>
    <x v="5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x v="1881"/>
    <b v="0"/>
    <x v="16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x v="1882"/>
    <b v="0"/>
    <x v="75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x v="1883"/>
    <b v="0"/>
    <x v="58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x v="1884"/>
    <b v="0"/>
    <x v="55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x v="1885"/>
    <b v="0"/>
    <x v="217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x v="1886"/>
    <b v="0"/>
    <x v="60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x v="1887"/>
    <b v="0"/>
    <x v="22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x v="1888"/>
    <b v="0"/>
    <x v="30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x v="1889"/>
    <b v="0"/>
    <x v="3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x v="1890"/>
    <b v="0"/>
    <x v="33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x v="1891"/>
    <b v="0"/>
    <x v="148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x v="1892"/>
    <b v="0"/>
    <x v="55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x v="1893"/>
    <b v="0"/>
    <x v="43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x v="1288"/>
    <x v="0"/>
    <s v="US"/>
    <s v="USD"/>
    <n v="1329082983"/>
    <x v="1894"/>
    <b v="0"/>
    <x v="9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x v="1895"/>
    <b v="0"/>
    <x v="5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x v="1896"/>
    <b v="0"/>
    <x v="62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x v="1897"/>
    <b v="0"/>
    <x v="275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x v="1898"/>
    <b v="0"/>
    <x v="64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x v="1899"/>
    <b v="0"/>
    <x v="288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x v="1900"/>
    <b v="0"/>
    <x v="241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x v="1901"/>
    <b v="0"/>
    <x v="20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x v="1902"/>
    <b v="0"/>
    <x v="8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x v="1903"/>
    <b v="0"/>
    <x v="14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x v="1904"/>
    <b v="0"/>
    <x v="84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x v="1905"/>
    <b v="0"/>
    <x v="80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x v="1906"/>
    <b v="0"/>
    <x v="221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x v="1907"/>
    <b v="0"/>
    <x v="80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x v="1908"/>
    <b v="0"/>
    <x v="80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x v="1909"/>
    <b v="0"/>
    <x v="44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x v="1910"/>
    <b v="0"/>
    <x v="168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x v="1911"/>
    <b v="0"/>
    <x v="29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x v="1912"/>
    <b v="0"/>
    <x v="288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x v="1913"/>
    <b v="0"/>
    <x v="55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x v="1914"/>
    <b v="0"/>
    <x v="84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x v="1915"/>
    <b v="0"/>
    <x v="80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x v="1916"/>
    <b v="0"/>
    <x v="79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x v="1302"/>
    <x v="2"/>
    <s v="HK"/>
    <s v="HKD"/>
    <n v="1486708133"/>
    <x v="1917"/>
    <b v="0"/>
    <x v="16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x v="1918"/>
    <b v="0"/>
    <x v="82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x v="1919"/>
    <b v="0"/>
    <x v="22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x v="1920"/>
    <b v="0"/>
    <x v="217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n v="1342243143"/>
    <x v="1921"/>
    <b v="0"/>
    <x v="44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x v="1922"/>
    <b v="0"/>
    <x v="31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x v="1923"/>
    <b v="0"/>
    <x v="62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x v="1924"/>
    <b v="0"/>
    <x v="51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x v="1925"/>
    <b v="0"/>
    <x v="47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x v="1926"/>
    <b v="0"/>
    <x v="329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x v="972"/>
    <x v="0"/>
    <s v="US"/>
    <s v="USD"/>
    <n v="1331182740"/>
    <x v="1927"/>
    <b v="0"/>
    <x v="202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x v="1928"/>
    <b v="0"/>
    <x v="69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x v="1929"/>
    <b v="0"/>
    <x v="11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x v="1930"/>
    <b v="0"/>
    <x v="55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x v="1931"/>
    <b v="0"/>
    <x v="133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x v="1932"/>
    <b v="0"/>
    <x v="144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x v="1933"/>
    <b v="0"/>
    <x v="238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x v="1934"/>
    <b v="0"/>
    <x v="99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x v="1935"/>
    <b v="0"/>
    <x v="133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x v="1936"/>
    <b v="0"/>
    <x v="108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x v="1937"/>
    <b v="0"/>
    <x v="60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x v="1938"/>
    <b v="0"/>
    <x v="229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x v="1939"/>
    <b v="0"/>
    <x v="93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x v="1940"/>
    <b v="0"/>
    <x v="162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x v="1941"/>
    <b v="1"/>
    <x v="337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x v="1942"/>
    <b v="1"/>
    <x v="1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x v="1943"/>
    <b v="1"/>
    <x v="33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x v="1944"/>
    <b v="1"/>
    <x v="33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x v="1945"/>
    <b v="1"/>
    <x v="34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x v="1946"/>
    <b v="1"/>
    <x v="16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x v="1947"/>
    <b v="1"/>
    <x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x v="1948"/>
    <b v="1"/>
    <x v="341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x v="1949"/>
    <b v="1"/>
    <x v="342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x v="1950"/>
    <b v="1"/>
    <x v="343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x v="1951"/>
    <b v="1"/>
    <x v="34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x v="1952"/>
    <b v="1"/>
    <x v="345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x v="1953"/>
    <b v="1"/>
    <x v="206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x v="1336"/>
    <x v="0"/>
    <s v="US"/>
    <s v="USD"/>
    <n v="1457758800"/>
    <x v="1954"/>
    <b v="1"/>
    <x v="119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x v="1955"/>
    <b v="1"/>
    <x v="126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x v="1956"/>
    <b v="1"/>
    <x v="346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n v="1351304513"/>
    <x v="1957"/>
    <b v="1"/>
    <x v="347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x v="1958"/>
    <b v="1"/>
    <x v="348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x v="1959"/>
    <b v="1"/>
    <x v="349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x v="1960"/>
    <b v="1"/>
    <x v="51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x v="1961"/>
    <b v="1"/>
    <x v="350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x v="1962"/>
    <b v="1"/>
    <x v="351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x v="1963"/>
    <b v="1"/>
    <x v="242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x v="1964"/>
    <b v="1"/>
    <x v="352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x v="1965"/>
    <b v="1"/>
    <x v="27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x v="1966"/>
    <b v="1"/>
    <x v="35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x v="1967"/>
    <b v="1"/>
    <x v="316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x v="1968"/>
    <b v="1"/>
    <x v="354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x v="1969"/>
    <b v="1"/>
    <x v="355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x v="1970"/>
    <b v="1"/>
    <x v="356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x v="1971"/>
    <b v="1"/>
    <x v="357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x v="1972"/>
    <b v="1"/>
    <x v="146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x v="1973"/>
    <b v="1"/>
    <x v="358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x v="1974"/>
    <b v="1"/>
    <x v="359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x v="1975"/>
    <b v="1"/>
    <x v="35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x v="1976"/>
    <b v="1"/>
    <x v="360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x v="1977"/>
    <b v="1"/>
    <x v="36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x v="1978"/>
    <b v="1"/>
    <x v="362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x v="1979"/>
    <b v="1"/>
    <x v="36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x v="1980"/>
    <b v="1"/>
    <x v="364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x v="1981"/>
    <b v="0"/>
    <x v="8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x v="1982"/>
    <b v="0"/>
    <x v="78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x v="1983"/>
    <b v="0"/>
    <x v="38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x v="1984"/>
    <b v="0"/>
    <x v="63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x v="1985"/>
    <b v="0"/>
    <x v="80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x v="1986"/>
    <b v="0"/>
    <x v="29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x v="1366"/>
    <x v="2"/>
    <s v="GB"/>
    <s v="GBP"/>
    <n v="1425223276"/>
    <x v="1987"/>
    <b v="0"/>
    <x v="33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x v="12"/>
    <x v="379"/>
    <x v="2"/>
    <s v="US"/>
    <s v="USD"/>
    <n v="1440094742"/>
    <x v="1988"/>
    <b v="0"/>
    <x v="29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x v="1989"/>
    <b v="0"/>
    <x v="29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x v="1990"/>
    <b v="0"/>
    <x v="81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x v="1991"/>
    <b v="0"/>
    <x v="8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x v="1992"/>
    <b v="0"/>
    <x v="84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x v="1993"/>
    <b v="0"/>
    <x v="78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x v="1994"/>
    <b v="0"/>
    <x v="78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x v="1995"/>
    <b v="0"/>
    <x v="8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x v="1996"/>
    <b v="0"/>
    <x v="78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x v="1997"/>
    <b v="0"/>
    <x v="78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x v="1998"/>
    <b v="0"/>
    <x v="8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x v="1999"/>
    <b v="0"/>
    <x v="63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x v="2000"/>
    <b v="0"/>
    <x v="20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x v="2001"/>
    <b v="1"/>
    <x v="365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x v="2002"/>
    <b v="1"/>
    <x v="366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x v="2003"/>
    <b v="1"/>
    <x v="5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x v="2004"/>
    <b v="1"/>
    <x v="178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x v="2005"/>
    <b v="1"/>
    <x v="277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x v="2006"/>
    <b v="1"/>
    <x v="175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x v="2007"/>
    <b v="1"/>
    <x v="89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x v="2008"/>
    <b v="1"/>
    <x v="14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x v="2009"/>
    <b v="1"/>
    <x v="367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x v="1380"/>
    <x v="0"/>
    <s v="US"/>
    <s v="USD"/>
    <n v="1471564491"/>
    <x v="2010"/>
    <b v="1"/>
    <x v="368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x v="2011"/>
    <b v="1"/>
    <x v="369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x v="2012"/>
    <b v="1"/>
    <x v="275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x v="2013"/>
    <b v="1"/>
    <x v="370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x v="2014"/>
    <b v="1"/>
    <x v="371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x v="2015"/>
    <b v="1"/>
    <x v="37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x v="2016"/>
    <b v="1"/>
    <x v="373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x v="2017"/>
    <b v="1"/>
    <x v="374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x v="2018"/>
    <b v="1"/>
    <x v="375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x v="2019"/>
    <b v="1"/>
    <x v="376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x v="2020"/>
    <b v="1"/>
    <x v="259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x v="2021"/>
    <b v="1"/>
    <x v="1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x v="2022"/>
    <b v="1"/>
    <x v="166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x v="2023"/>
    <b v="1"/>
    <x v="377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x v="2024"/>
    <b v="1"/>
    <x v="217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x v="2025"/>
    <b v="1"/>
    <x v="378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n v="1398052740"/>
    <x v="2026"/>
    <b v="1"/>
    <x v="379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x v="2027"/>
    <b v="1"/>
    <x v="380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x v="2028"/>
    <b v="1"/>
    <x v="1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x v="2029"/>
    <b v="1"/>
    <x v="225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x v="2030"/>
    <b v="1"/>
    <x v="381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x v="2031"/>
    <b v="1"/>
    <x v="27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x v="2032"/>
    <b v="1"/>
    <x v="382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x v="2033"/>
    <b v="1"/>
    <x v="150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x v="2034"/>
    <b v="1"/>
    <x v="27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x v="2035"/>
    <b v="1"/>
    <x v="383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x v="2036"/>
    <b v="1"/>
    <x v="384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x v="2037"/>
    <b v="1"/>
    <x v="385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x v="2038"/>
    <b v="1"/>
    <x v="386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x v="2039"/>
    <b v="1"/>
    <x v="16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x v="1410"/>
    <x v="0"/>
    <s v="US"/>
    <s v="USD"/>
    <n v="1384557303"/>
    <x v="2040"/>
    <b v="1"/>
    <x v="197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x v="2041"/>
    <b v="0"/>
    <x v="148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x v="2042"/>
    <b v="0"/>
    <x v="205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x v="2043"/>
    <b v="0"/>
    <x v="189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x v="2044"/>
    <b v="0"/>
    <x v="387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x v="2045"/>
    <b v="0"/>
    <x v="40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x v="2046"/>
    <b v="0"/>
    <x v="3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x v="2047"/>
    <b v="0"/>
    <x v="388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x v="2048"/>
    <b v="0"/>
    <x v="389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x v="1419"/>
    <x v="0"/>
    <s v="GB"/>
    <s v="GBP"/>
    <n v="1386025140"/>
    <x v="2049"/>
    <b v="0"/>
    <x v="390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x v="2050"/>
    <b v="0"/>
    <x v="203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x v="2051"/>
    <b v="0"/>
    <x v="391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x v="2052"/>
    <b v="0"/>
    <x v="392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x v="2053"/>
    <b v="0"/>
    <x v="212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x v="2054"/>
    <b v="0"/>
    <x v="393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x v="2055"/>
    <b v="0"/>
    <x v="2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x v="2056"/>
    <b v="0"/>
    <x v="39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x v="2057"/>
    <b v="0"/>
    <x v="395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x v="1427"/>
    <x v="0"/>
    <s v="GB"/>
    <s v="GBP"/>
    <n v="1425326400"/>
    <x v="2058"/>
    <b v="0"/>
    <x v="396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x v="2059"/>
    <b v="0"/>
    <x v="269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x v="2060"/>
    <b v="0"/>
    <x v="397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x v="2061"/>
    <b v="0"/>
    <x v="2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x v="2062"/>
    <b v="0"/>
    <x v="398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x v="2063"/>
    <b v="0"/>
    <x v="72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x v="2064"/>
    <b v="0"/>
    <x v="399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x v="2065"/>
    <b v="0"/>
    <x v="400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x v="2066"/>
    <b v="0"/>
    <x v="71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x v="2067"/>
    <b v="0"/>
    <x v="73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x v="2068"/>
    <b v="0"/>
    <x v="88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x v="2069"/>
    <b v="0"/>
    <x v="40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x v="2070"/>
    <b v="0"/>
    <x v="401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x v="2071"/>
    <b v="0"/>
    <x v="402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x v="2072"/>
    <b v="0"/>
    <x v="403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x v="2073"/>
    <b v="0"/>
    <x v="404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x v="2074"/>
    <b v="0"/>
    <x v="8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x v="2075"/>
    <b v="0"/>
    <x v="405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x v="2076"/>
    <b v="0"/>
    <x v="406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x v="2077"/>
    <b v="0"/>
    <x v="101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x v="2078"/>
    <b v="0"/>
    <x v="53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x v="2079"/>
    <b v="0"/>
    <x v="4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x v="2080"/>
    <b v="0"/>
    <x v="133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x v="2081"/>
    <b v="0"/>
    <x v="16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x v="2082"/>
    <b v="0"/>
    <x v="44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x v="2083"/>
    <b v="0"/>
    <x v="20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x v="2084"/>
    <b v="0"/>
    <x v="67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x v="2085"/>
    <b v="0"/>
    <x v="1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x v="2086"/>
    <b v="0"/>
    <x v="2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x v="2087"/>
    <b v="0"/>
    <x v="20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x v="2088"/>
    <b v="0"/>
    <x v="11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x v="1457"/>
    <x v="0"/>
    <s v="US"/>
    <s v="USD"/>
    <n v="1375408194"/>
    <x v="2089"/>
    <b v="0"/>
    <x v="95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x v="2090"/>
    <b v="0"/>
    <x v="322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x v="2091"/>
    <b v="0"/>
    <x v="33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x v="2092"/>
    <b v="0"/>
    <x v="16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x v="2093"/>
    <b v="0"/>
    <x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x v="2094"/>
    <b v="0"/>
    <x v="250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x v="2095"/>
    <b v="0"/>
    <x v="19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x v="2096"/>
    <b v="0"/>
    <x v="25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x v="2097"/>
    <b v="0"/>
    <x v="44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x v="2098"/>
    <b v="0"/>
    <x v="58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x v="9"/>
    <x v="1464"/>
    <x v="0"/>
    <s v="US"/>
    <s v="USD"/>
    <n v="1435808400"/>
    <x v="2099"/>
    <b v="0"/>
    <x v="287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x v="2100"/>
    <b v="0"/>
    <x v="74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x v="2101"/>
    <b v="0"/>
    <x v="3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x v="2102"/>
    <b v="0"/>
    <x v="44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x v="1468"/>
    <x v="0"/>
    <s v="US"/>
    <s v="USD"/>
    <n v="1352488027"/>
    <x v="2103"/>
    <b v="0"/>
    <x v="248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x v="2104"/>
    <b v="0"/>
    <x v="7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x v="2105"/>
    <b v="0"/>
    <x v="221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x v="2106"/>
    <b v="0"/>
    <x v="3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x v="2107"/>
    <b v="0"/>
    <x v="6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x v="2108"/>
    <b v="0"/>
    <x v="277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x v="2109"/>
    <b v="0"/>
    <x v="244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x v="2110"/>
    <b v="0"/>
    <x v="44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x v="2111"/>
    <b v="0"/>
    <x v="70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x v="2112"/>
    <b v="0"/>
    <x v="202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x v="1475"/>
    <x v="0"/>
    <s v="US"/>
    <s v="USD"/>
    <n v="1411505176"/>
    <x v="2113"/>
    <b v="0"/>
    <x v="329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x v="2114"/>
    <b v="0"/>
    <x v="206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x v="2115"/>
    <b v="0"/>
    <x v="17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x v="2116"/>
    <b v="0"/>
    <x v="297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x v="2117"/>
    <b v="0"/>
    <x v="2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n v="1311538136"/>
    <x v="2118"/>
    <b v="0"/>
    <x v="5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x v="2119"/>
    <b v="0"/>
    <x v="19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x v="2120"/>
    <b v="0"/>
    <x v="50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x v="2121"/>
    <b v="0"/>
    <x v="73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x v="2122"/>
    <b v="0"/>
    <x v="8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x v="2123"/>
    <b v="0"/>
    <x v="81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x v="2124"/>
    <b v="0"/>
    <x v="81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x v="2125"/>
    <b v="0"/>
    <x v="74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x v="2126"/>
    <b v="0"/>
    <x v="84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x v="1484"/>
    <x v="2"/>
    <s v="GB"/>
    <s v="GBP"/>
    <n v="1426158463"/>
    <x v="2127"/>
    <b v="0"/>
    <x v="163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x v="2128"/>
    <b v="0"/>
    <x v="29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x v="2129"/>
    <b v="0"/>
    <x v="8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x v="1079"/>
    <x v="2"/>
    <s v="US"/>
    <s v="USD"/>
    <n v="1408154663"/>
    <x v="2130"/>
    <b v="0"/>
    <x v="80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x v="2131"/>
    <b v="0"/>
    <x v="8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x v="2132"/>
    <b v="0"/>
    <x v="221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x v="2133"/>
    <b v="0"/>
    <x v="8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x v="2134"/>
    <b v="0"/>
    <x v="8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x v="2135"/>
    <b v="0"/>
    <x v="19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x v="2136"/>
    <b v="0"/>
    <x v="80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x v="2137"/>
    <b v="0"/>
    <x v="408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x v="2138"/>
    <b v="0"/>
    <x v="8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x v="2139"/>
    <b v="0"/>
    <x v="6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x v="2140"/>
    <b v="0"/>
    <x v="202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x v="2141"/>
    <b v="0"/>
    <x v="78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x v="2142"/>
    <b v="0"/>
    <x v="8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x v="2143"/>
    <b v="0"/>
    <x v="81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x v="2144"/>
    <b v="0"/>
    <x v="5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x v="2145"/>
    <b v="0"/>
    <x v="30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x v="2146"/>
    <b v="0"/>
    <x v="29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x v="1495"/>
    <x v="2"/>
    <s v="US"/>
    <s v="USD"/>
    <n v="1416125148"/>
    <x v="2147"/>
    <b v="0"/>
    <x v="16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x v="2148"/>
    <b v="0"/>
    <x v="84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x v="2149"/>
    <b v="0"/>
    <x v="78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x v="63"/>
    <x v="1496"/>
    <x v="2"/>
    <s v="NO"/>
    <s v="NOK"/>
    <n v="1468392599"/>
    <x v="2150"/>
    <b v="0"/>
    <x v="80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x v="2151"/>
    <b v="0"/>
    <x v="79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x v="2152"/>
    <b v="0"/>
    <x v="80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x v="2153"/>
    <b v="0"/>
    <x v="80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x v="2154"/>
    <b v="0"/>
    <x v="84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x v="2155"/>
    <b v="0"/>
    <x v="81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x v="2156"/>
    <b v="0"/>
    <x v="1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x v="1499"/>
    <x v="2"/>
    <s v="US"/>
    <s v="USD"/>
    <n v="1482479940"/>
    <x v="2157"/>
    <b v="0"/>
    <x v="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x v="2158"/>
    <b v="0"/>
    <x v="409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x v="2159"/>
    <b v="0"/>
    <x v="84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x v="2160"/>
    <b v="0"/>
    <x v="38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x v="1501"/>
    <x v="0"/>
    <s v="US"/>
    <s v="USD"/>
    <n v="1443040059"/>
    <x v="2161"/>
    <b v="0"/>
    <x v="62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x v="2162"/>
    <b v="0"/>
    <x v="6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x v="2163"/>
    <b v="0"/>
    <x v="3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n v="1466827140"/>
    <x v="2164"/>
    <b v="0"/>
    <x v="1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x v="2165"/>
    <b v="0"/>
    <x v="2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x v="2166"/>
    <b v="0"/>
    <x v="58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x v="2167"/>
    <b v="0"/>
    <x v="22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x v="2168"/>
    <b v="0"/>
    <x v="158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x v="2169"/>
    <b v="0"/>
    <x v="63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x v="2170"/>
    <b v="0"/>
    <x v="10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x v="2171"/>
    <b v="0"/>
    <x v="5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x v="2172"/>
    <b v="0"/>
    <x v="62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x v="2173"/>
    <b v="0"/>
    <x v="24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x v="2174"/>
    <b v="0"/>
    <x v="287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x v="2175"/>
    <b v="0"/>
    <x v="55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x v="2176"/>
    <b v="0"/>
    <x v="26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x v="2177"/>
    <b v="0"/>
    <x v="44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x v="2178"/>
    <b v="0"/>
    <x v="410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x v="2179"/>
    <b v="0"/>
    <x v="64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x v="2180"/>
    <b v="0"/>
    <x v="76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x v="2181"/>
    <b v="0"/>
    <x v="28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x v="2182"/>
    <b v="0"/>
    <x v="289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x v="2183"/>
    <b v="0"/>
    <x v="411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x v="2184"/>
    <b v="1"/>
    <x v="161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x v="2185"/>
    <b v="0"/>
    <x v="412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x v="2186"/>
    <b v="0"/>
    <x v="413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x v="2187"/>
    <b v="1"/>
    <x v="414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x v="2188"/>
    <b v="0"/>
    <x v="415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x v="2189"/>
    <b v="0"/>
    <x v="106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x v="2190"/>
    <b v="0"/>
    <x v="416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x v="2191"/>
    <b v="0"/>
    <x v="20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x v="2192"/>
    <b v="0"/>
    <x v="417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x v="2193"/>
    <b v="0"/>
    <x v="418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x v="2194"/>
    <b v="0"/>
    <x v="419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x v="968"/>
    <x v="0"/>
    <s v="US"/>
    <s v="USD"/>
    <n v="1439317900"/>
    <x v="2195"/>
    <b v="0"/>
    <x v="248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n v="1480662000"/>
    <x v="2196"/>
    <b v="0"/>
    <x v="302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x v="2197"/>
    <b v="0"/>
    <x v="42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x v="2198"/>
    <b v="0"/>
    <x v="42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n v="1444903198"/>
    <x v="2199"/>
    <b v="1"/>
    <x v="140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x v="2200"/>
    <b v="0"/>
    <x v="40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x v="2201"/>
    <b v="0"/>
    <x v="33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x v="2202"/>
    <b v="0"/>
    <x v="422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x v="2203"/>
    <b v="0"/>
    <x v="133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x v="2204"/>
    <b v="0"/>
    <x v="196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x v="2205"/>
    <b v="0"/>
    <x v="74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x v="2206"/>
    <b v="0"/>
    <x v="69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x v="2207"/>
    <b v="0"/>
    <x v="63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x v="2208"/>
    <b v="0"/>
    <x v="5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x v="2209"/>
    <b v="0"/>
    <x v="41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x v="2210"/>
    <b v="0"/>
    <x v="250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x v="2211"/>
    <b v="0"/>
    <x v="148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x v="2212"/>
    <b v="0"/>
    <x v="252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x v="2213"/>
    <b v="0"/>
    <x v="29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x v="2214"/>
    <b v="0"/>
    <x v="5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x v="1548"/>
    <x v="0"/>
    <s v="US"/>
    <s v="USD"/>
    <n v="1331621940"/>
    <x v="2215"/>
    <b v="0"/>
    <x v="51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x v="2216"/>
    <b v="0"/>
    <x v="25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x v="2217"/>
    <b v="0"/>
    <x v="82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x v="2218"/>
    <b v="0"/>
    <x v="88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x v="2219"/>
    <b v="0"/>
    <x v="10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x v="2220"/>
    <b v="0"/>
    <x v="50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x v="2221"/>
    <b v="0"/>
    <x v="423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x v="2222"/>
    <b v="0"/>
    <x v="209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x v="2223"/>
    <b v="0"/>
    <x v="61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x v="2224"/>
    <b v="0"/>
    <x v="228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x v="2225"/>
    <b v="0"/>
    <x v="42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x v="2226"/>
    <b v="0"/>
    <x v="306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x v="2227"/>
    <b v="0"/>
    <x v="425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x v="2228"/>
    <b v="0"/>
    <x v="296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x v="2229"/>
    <b v="0"/>
    <x v="380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x v="2230"/>
    <b v="0"/>
    <x v="156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x v="2231"/>
    <b v="0"/>
    <x v="426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x v="2232"/>
    <b v="0"/>
    <x v="427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x v="2233"/>
    <b v="0"/>
    <x v="428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x v="2234"/>
    <b v="0"/>
    <x v="33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x v="2235"/>
    <b v="0"/>
    <x v="206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x v="2236"/>
    <b v="0"/>
    <x v="34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x v="2237"/>
    <b v="0"/>
    <x v="429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x v="2238"/>
    <b v="0"/>
    <x v="1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x v="2239"/>
    <b v="0"/>
    <x v="374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x v="2240"/>
    <b v="0"/>
    <x v="93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x v="2241"/>
    <b v="0"/>
    <x v="430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x v="2242"/>
    <b v="0"/>
    <x v="431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x v="2243"/>
    <b v="0"/>
    <x v="432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x v="2244"/>
    <b v="0"/>
    <x v="126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x v="2245"/>
    <b v="0"/>
    <x v="433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x v="2246"/>
    <b v="0"/>
    <x v="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n v="1438185565"/>
    <x v="2247"/>
    <b v="0"/>
    <x v="434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x v="2248"/>
    <b v="0"/>
    <x v="130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x v="2249"/>
    <b v="0"/>
    <x v="387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x v="2250"/>
    <b v="0"/>
    <x v="435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x v="2251"/>
    <b v="0"/>
    <x v="436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x v="2252"/>
    <b v="0"/>
    <x v="437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x v="2253"/>
    <b v="0"/>
    <x v="87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x v="2254"/>
    <b v="0"/>
    <x v="438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x v="2255"/>
    <b v="0"/>
    <x v="197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x v="2256"/>
    <b v="0"/>
    <x v="133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x v="2257"/>
    <b v="0"/>
    <x v="3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x v="1588"/>
    <x v="0"/>
    <s v="US"/>
    <s v="USD"/>
    <n v="1434045687"/>
    <x v="2258"/>
    <b v="0"/>
    <x v="242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x v="2259"/>
    <b v="0"/>
    <x v="190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x v="2260"/>
    <b v="0"/>
    <x v="87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x v="2261"/>
    <b v="0"/>
    <x v="439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x v="2262"/>
    <b v="0"/>
    <x v="33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x v="2263"/>
    <b v="0"/>
    <x v="65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x v="2264"/>
    <b v="0"/>
    <x v="440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x v="2265"/>
    <b v="0"/>
    <x v="5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x v="2266"/>
    <b v="0"/>
    <x v="441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x v="2267"/>
    <b v="0"/>
    <x v="442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x v="2268"/>
    <b v="0"/>
    <x v="441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x v="2269"/>
    <b v="0"/>
    <x v="443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x v="2270"/>
    <b v="0"/>
    <x v="444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x v="2271"/>
    <b v="0"/>
    <x v="445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x v="2272"/>
    <b v="0"/>
    <x v="446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x v="2273"/>
    <b v="0"/>
    <x v="206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x v="2274"/>
    <b v="0"/>
    <x v="221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x v="2275"/>
    <b v="0"/>
    <x v="1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x v="2276"/>
    <b v="0"/>
    <x v="11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x v="2277"/>
    <b v="0"/>
    <x v="44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x v="2278"/>
    <b v="0"/>
    <x v="33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x v="2279"/>
    <b v="0"/>
    <x v="58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x v="2280"/>
    <b v="0"/>
    <x v="436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x v="2281"/>
    <b v="0"/>
    <x v="202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x v="2282"/>
    <b v="0"/>
    <x v="8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x v="2283"/>
    <b v="0"/>
    <x v="53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x v="1614"/>
    <x v="0"/>
    <s v="US"/>
    <s v="USD"/>
    <n v="1299902400"/>
    <x v="2284"/>
    <b v="0"/>
    <x v="211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x v="2285"/>
    <b v="0"/>
    <x v="1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x v="2286"/>
    <b v="0"/>
    <x v="25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x v="2287"/>
    <b v="0"/>
    <x v="448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x v="2288"/>
    <b v="0"/>
    <x v="20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x v="2289"/>
    <b v="0"/>
    <x v="20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x v="2290"/>
    <b v="0"/>
    <x v="60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x v="2291"/>
    <b v="0"/>
    <x v="68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x v="2292"/>
    <b v="0"/>
    <x v="67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x v="2293"/>
    <b v="0"/>
    <x v="74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x v="2294"/>
    <b v="0"/>
    <x v="300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x v="2295"/>
    <b v="0"/>
    <x v="69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x v="2296"/>
    <b v="0"/>
    <x v="108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x v="1626"/>
    <x v="0"/>
    <s v="US"/>
    <s v="USD"/>
    <n v="1331697540"/>
    <x v="2297"/>
    <b v="0"/>
    <x v="10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x v="2298"/>
    <b v="0"/>
    <x v="449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x v="2299"/>
    <b v="0"/>
    <x v="25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x v="2300"/>
    <b v="0"/>
    <x v="63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x v="1630"/>
    <x v="0"/>
    <s v="US"/>
    <s v="USD"/>
    <n v="1371785496"/>
    <x v="2301"/>
    <b v="1"/>
    <x v="263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x v="2302"/>
    <b v="1"/>
    <x v="268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x v="2303"/>
    <b v="1"/>
    <x v="27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x v="2304"/>
    <b v="1"/>
    <x v="116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x v="2305"/>
    <b v="1"/>
    <x v="15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x v="2306"/>
    <b v="1"/>
    <x v="196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x v="2307"/>
    <b v="1"/>
    <x v="11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x v="2308"/>
    <b v="1"/>
    <x v="450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x v="2309"/>
    <b v="1"/>
    <x v="329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x v="2310"/>
    <b v="1"/>
    <x v="451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x v="2311"/>
    <b v="1"/>
    <x v="201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x v="2312"/>
    <b v="1"/>
    <x v="1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x v="1642"/>
    <x v="0"/>
    <s v="US"/>
    <s v="USD"/>
    <n v="1336086026"/>
    <x v="2313"/>
    <b v="1"/>
    <x v="328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x v="2314"/>
    <b v="1"/>
    <x v="133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x v="2315"/>
    <b v="1"/>
    <x v="31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x v="2316"/>
    <b v="1"/>
    <x v="452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x v="2317"/>
    <b v="1"/>
    <x v="19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x v="2318"/>
    <b v="1"/>
    <x v="430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x v="2319"/>
    <b v="1"/>
    <x v="99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x v="2320"/>
    <b v="1"/>
    <x v="30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x v="2321"/>
    <b v="0"/>
    <x v="31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x v="2322"/>
    <b v="0"/>
    <x v="80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x v="2323"/>
    <b v="0"/>
    <x v="80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x v="2324"/>
    <b v="0"/>
    <x v="42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x v="2325"/>
    <b v="0"/>
    <x v="63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x v="2326"/>
    <b v="0"/>
    <x v="29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x v="2327"/>
    <b v="1"/>
    <x v="453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x v="2328"/>
    <b v="1"/>
    <x v="416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x v="2329"/>
    <b v="1"/>
    <x v="207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x v="2330"/>
    <b v="1"/>
    <x v="430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x v="2331"/>
    <b v="1"/>
    <x v="454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x v="2332"/>
    <b v="1"/>
    <x v="455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x v="2333"/>
    <b v="1"/>
    <x v="225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x v="2334"/>
    <b v="1"/>
    <x v="85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x v="2335"/>
    <b v="1"/>
    <x v="170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x v="2336"/>
    <b v="1"/>
    <x v="456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x v="2337"/>
    <b v="1"/>
    <x v="122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x v="2338"/>
    <b v="1"/>
    <x v="252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x v="2339"/>
    <b v="1"/>
    <x v="457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x v="2340"/>
    <b v="1"/>
    <x v="458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x v="2341"/>
    <b v="0"/>
    <x v="78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x v="2342"/>
    <b v="0"/>
    <x v="78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x v="2343"/>
    <b v="0"/>
    <x v="29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x v="2344"/>
    <b v="0"/>
    <x v="29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x v="2345"/>
    <b v="0"/>
    <x v="78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x v="2346"/>
    <b v="0"/>
    <x v="8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x v="2347"/>
    <b v="0"/>
    <x v="29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x v="2348"/>
    <b v="0"/>
    <x v="81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x v="2349"/>
    <b v="0"/>
    <x v="78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x v="2350"/>
    <b v="0"/>
    <x v="78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x v="2351"/>
    <b v="0"/>
    <x v="63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x v="2352"/>
    <b v="0"/>
    <x v="78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x v="2353"/>
    <b v="0"/>
    <x v="78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x v="2354"/>
    <b v="0"/>
    <x v="29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x v="2355"/>
    <b v="0"/>
    <x v="84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n v="1433530104"/>
    <x v="2356"/>
    <b v="0"/>
    <x v="78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x v="2357"/>
    <b v="0"/>
    <x v="78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x v="2358"/>
    <b v="0"/>
    <x v="78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x v="2359"/>
    <b v="0"/>
    <x v="8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x v="2360"/>
    <b v="0"/>
    <x v="29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x v="2361"/>
    <b v="0"/>
    <x v="78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x v="2362"/>
    <b v="0"/>
    <x v="84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x v="2363"/>
    <b v="0"/>
    <x v="78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x v="2364"/>
    <b v="0"/>
    <x v="78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x v="2365"/>
    <b v="0"/>
    <x v="78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x v="2366"/>
    <b v="0"/>
    <x v="74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x v="2367"/>
    <b v="0"/>
    <x v="25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x v="2368"/>
    <b v="0"/>
    <x v="84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x v="2369"/>
    <b v="0"/>
    <x v="78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x v="2370"/>
    <b v="0"/>
    <x v="80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x v="2371"/>
    <b v="0"/>
    <x v="78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x v="2372"/>
    <b v="0"/>
    <x v="79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n v="1440863624"/>
    <x v="2373"/>
    <b v="0"/>
    <x v="29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x v="2374"/>
    <b v="0"/>
    <x v="29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x v="2375"/>
    <b v="0"/>
    <x v="78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x v="2376"/>
    <b v="0"/>
    <x v="80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x v="2377"/>
    <b v="0"/>
    <x v="78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x v="2378"/>
    <b v="0"/>
    <x v="78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x v="2379"/>
    <b v="0"/>
    <x v="78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x v="2380"/>
    <b v="0"/>
    <x v="8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x v="2381"/>
    <b v="0"/>
    <x v="63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x v="2382"/>
    <b v="0"/>
    <x v="84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x v="2383"/>
    <b v="0"/>
    <x v="8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x v="2384"/>
    <b v="0"/>
    <x v="22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x v="2385"/>
    <b v="0"/>
    <x v="63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x v="2386"/>
    <b v="0"/>
    <x v="78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x v="2387"/>
    <b v="0"/>
    <x v="8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x v="2388"/>
    <b v="0"/>
    <x v="22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x v="2389"/>
    <b v="0"/>
    <x v="29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x v="2390"/>
    <b v="0"/>
    <x v="78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x v="2391"/>
    <b v="0"/>
    <x v="29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x v="2392"/>
    <b v="0"/>
    <x v="78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x v="2393"/>
    <b v="0"/>
    <x v="29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x v="2394"/>
    <b v="0"/>
    <x v="84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x v="2395"/>
    <b v="0"/>
    <x v="78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x v="2396"/>
    <b v="0"/>
    <x v="29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x v="2397"/>
    <b v="0"/>
    <x v="78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x v="2398"/>
    <b v="0"/>
    <x v="78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x v="2399"/>
    <b v="0"/>
    <x v="78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x v="2400"/>
    <b v="0"/>
    <x v="78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x v="2401"/>
    <b v="0"/>
    <x v="82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x v="401"/>
    <x v="2"/>
    <s v="US"/>
    <s v="USD"/>
    <n v="1431533931"/>
    <x v="2402"/>
    <b v="0"/>
    <x v="29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x v="2403"/>
    <b v="0"/>
    <x v="8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x v="2404"/>
    <b v="0"/>
    <x v="78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x v="2405"/>
    <b v="0"/>
    <x v="9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x v="2406"/>
    <b v="0"/>
    <x v="38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x v="2407"/>
    <b v="0"/>
    <x v="51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x v="2408"/>
    <b v="0"/>
    <x v="84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x v="2409"/>
    <b v="0"/>
    <x v="79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x v="2410"/>
    <b v="0"/>
    <x v="78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x v="2411"/>
    <b v="0"/>
    <x v="8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x v="2412"/>
    <b v="0"/>
    <x v="78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x v="2413"/>
    <b v="0"/>
    <x v="8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x v="2414"/>
    <b v="0"/>
    <x v="62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x v="2415"/>
    <b v="0"/>
    <x v="79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x v="2416"/>
    <b v="0"/>
    <x v="29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x v="2417"/>
    <b v="0"/>
    <x v="78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x v="31"/>
    <x v="139"/>
    <x v="2"/>
    <s v="US"/>
    <s v="USD"/>
    <n v="1427225644"/>
    <x v="2418"/>
    <b v="0"/>
    <x v="81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x v="2419"/>
    <b v="0"/>
    <x v="78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x v="2420"/>
    <b v="0"/>
    <x v="17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x v="116"/>
    <x v="2"/>
    <s v="US"/>
    <s v="USD"/>
    <n v="1424536196"/>
    <x v="2421"/>
    <b v="0"/>
    <x v="29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n v="1426091036"/>
    <x v="2422"/>
    <b v="0"/>
    <x v="29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x v="2423"/>
    <b v="0"/>
    <x v="29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x v="622"/>
    <x v="2"/>
    <s v="US"/>
    <s v="USD"/>
    <n v="1414445108"/>
    <x v="2424"/>
    <b v="0"/>
    <x v="82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x v="2425"/>
    <b v="0"/>
    <x v="29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x v="2426"/>
    <b v="0"/>
    <x v="78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x v="2427"/>
    <b v="0"/>
    <x v="29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x v="116"/>
    <x v="2"/>
    <s v="US"/>
    <s v="USD"/>
    <n v="1426182551"/>
    <x v="2428"/>
    <b v="0"/>
    <x v="29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x v="2429"/>
    <b v="0"/>
    <x v="80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x v="2430"/>
    <b v="0"/>
    <x v="84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x v="369"/>
    <x v="2"/>
    <s v="US"/>
    <s v="USD"/>
    <n v="1467080613"/>
    <x v="2431"/>
    <b v="0"/>
    <x v="84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x v="2432"/>
    <b v="0"/>
    <x v="84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x v="2433"/>
    <b v="0"/>
    <x v="78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x v="2434"/>
    <b v="0"/>
    <x v="84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x v="2435"/>
    <b v="0"/>
    <x v="80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x v="2436"/>
    <b v="0"/>
    <x v="84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x v="2437"/>
    <b v="0"/>
    <x v="78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x v="2438"/>
    <b v="0"/>
    <x v="29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x v="2439"/>
    <b v="0"/>
    <x v="78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x v="2440"/>
    <b v="0"/>
    <x v="84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x v="1678"/>
    <x v="0"/>
    <s v="US"/>
    <s v="USD"/>
    <n v="1437627540"/>
    <x v="2441"/>
    <b v="0"/>
    <x v="280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x v="2442"/>
    <b v="0"/>
    <x v="459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x v="2443"/>
    <b v="0"/>
    <x v="409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x v="2444"/>
    <b v="0"/>
    <x v="42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x v="2445"/>
    <b v="0"/>
    <x v="248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x v="2446"/>
    <b v="0"/>
    <x v="112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x v="2447"/>
    <b v="0"/>
    <x v="152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x v="2448"/>
    <b v="0"/>
    <x v="82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x v="2449"/>
    <b v="0"/>
    <x v="148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x v="2450"/>
    <b v="0"/>
    <x v="33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x v="2451"/>
    <b v="0"/>
    <x v="153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x v="2452"/>
    <b v="0"/>
    <x v="41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x v="2453"/>
    <b v="0"/>
    <x v="85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x v="2454"/>
    <b v="0"/>
    <x v="208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x v="2455"/>
    <b v="0"/>
    <x v="38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x v="2456"/>
    <b v="0"/>
    <x v="85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x v="2457"/>
    <b v="0"/>
    <x v="20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x v="2458"/>
    <b v="0"/>
    <x v="144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x v="2459"/>
    <b v="0"/>
    <x v="460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x v="2460"/>
    <b v="0"/>
    <x v="32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x v="2461"/>
    <b v="0"/>
    <x v="48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x v="2462"/>
    <b v="0"/>
    <x v="248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x v="66"/>
    <x v="0"/>
    <s v="US"/>
    <s v="USD"/>
    <n v="1366138800"/>
    <x v="2463"/>
    <b v="0"/>
    <x v="11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x v="2464"/>
    <b v="0"/>
    <x v="68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x v="2465"/>
    <b v="0"/>
    <x v="53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x v="2466"/>
    <b v="0"/>
    <x v="47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x v="2467"/>
    <b v="0"/>
    <x v="68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x v="2468"/>
    <b v="0"/>
    <x v="6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x v="2469"/>
    <b v="0"/>
    <x v="5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x v="2470"/>
    <b v="0"/>
    <x v="17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x v="2471"/>
    <b v="0"/>
    <x v="5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x v="2472"/>
    <b v="0"/>
    <x v="201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x v="2473"/>
    <b v="0"/>
    <x v="5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x v="2474"/>
    <b v="0"/>
    <x v="44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x v="2475"/>
    <b v="0"/>
    <x v="75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x v="2476"/>
    <b v="0"/>
    <x v="16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x v="1707"/>
    <x v="0"/>
    <s v="US"/>
    <s v="USD"/>
    <n v="1344789345"/>
    <x v="2477"/>
    <b v="0"/>
    <x v="14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x v="2478"/>
    <b v="0"/>
    <x v="1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x v="1709"/>
    <x v="0"/>
    <s v="US"/>
    <s v="USD"/>
    <n v="1343440800"/>
    <x v="2479"/>
    <b v="0"/>
    <x v="38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x v="2480"/>
    <b v="0"/>
    <x v="22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x v="2481"/>
    <b v="0"/>
    <x v="1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x v="2482"/>
    <b v="0"/>
    <x v="20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x v="2483"/>
    <b v="0"/>
    <x v="10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x v="2484"/>
    <b v="0"/>
    <x v="24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x v="2485"/>
    <b v="0"/>
    <x v="14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x v="2486"/>
    <b v="0"/>
    <x v="209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x v="2487"/>
    <b v="0"/>
    <x v="44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x v="2488"/>
    <b v="0"/>
    <x v="71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x v="2489"/>
    <b v="0"/>
    <x v="11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x v="2490"/>
    <b v="0"/>
    <x v="38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x v="2491"/>
    <b v="0"/>
    <x v="73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x v="661"/>
    <x v="0"/>
    <s v="US"/>
    <s v="USD"/>
    <n v="1339840740"/>
    <x v="2492"/>
    <b v="0"/>
    <x v="74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x v="2493"/>
    <b v="0"/>
    <x v="461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x v="2494"/>
    <b v="0"/>
    <x v="70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x v="2495"/>
    <b v="0"/>
    <x v="288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x v="2496"/>
    <b v="0"/>
    <x v="73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x v="2497"/>
    <b v="0"/>
    <x v="6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x v="2498"/>
    <b v="0"/>
    <x v="9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x v="2499"/>
    <b v="0"/>
    <x v="203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x v="2500"/>
    <b v="0"/>
    <x v="60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x v="2501"/>
    <b v="0"/>
    <x v="63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x v="2502"/>
    <b v="0"/>
    <x v="81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x v="2503"/>
    <b v="0"/>
    <x v="78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x v="2504"/>
    <b v="0"/>
    <x v="78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x v="2505"/>
    <b v="0"/>
    <x v="78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x v="2506"/>
    <b v="0"/>
    <x v="84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n v="1431308704"/>
    <x v="2507"/>
    <b v="0"/>
    <x v="78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x v="2508"/>
    <b v="0"/>
    <x v="78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x v="2509"/>
    <b v="0"/>
    <x v="33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x v="2510"/>
    <b v="0"/>
    <x v="84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x v="2511"/>
    <b v="0"/>
    <x v="78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x v="2512"/>
    <b v="0"/>
    <x v="78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x v="2513"/>
    <b v="0"/>
    <x v="78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x v="2514"/>
    <b v="0"/>
    <x v="80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x v="2515"/>
    <b v="0"/>
    <x v="8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x v="2516"/>
    <b v="0"/>
    <x v="78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x v="2517"/>
    <b v="0"/>
    <x v="51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x v="2518"/>
    <b v="0"/>
    <x v="78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x v="2519"/>
    <b v="0"/>
    <x v="80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x v="2520"/>
    <b v="0"/>
    <x v="78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x v="2521"/>
    <b v="0"/>
    <x v="46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x v="2522"/>
    <b v="0"/>
    <x v="74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x v="2523"/>
    <b v="0"/>
    <x v="55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x v="2524"/>
    <b v="0"/>
    <x v="68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x v="2525"/>
    <b v="0"/>
    <x v="144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x v="2526"/>
    <b v="0"/>
    <x v="51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x v="2527"/>
    <b v="0"/>
    <x v="26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x v="2528"/>
    <b v="0"/>
    <x v="75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x v="1736"/>
    <x v="0"/>
    <s v="US"/>
    <s v="USD"/>
    <n v="1332636975"/>
    <x v="2529"/>
    <b v="0"/>
    <x v="88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x v="2530"/>
    <b v="0"/>
    <x v="53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x v="2531"/>
    <b v="0"/>
    <x v="42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x v="2532"/>
    <b v="0"/>
    <x v="65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x v="2533"/>
    <b v="0"/>
    <x v="327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x v="2534"/>
    <b v="0"/>
    <x v="25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x v="1741"/>
    <x v="0"/>
    <s v="US"/>
    <s v="USD"/>
    <n v="1417463945"/>
    <x v="2535"/>
    <b v="0"/>
    <x v="76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x v="2536"/>
    <b v="0"/>
    <x v="80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x v="2537"/>
    <b v="0"/>
    <x v="202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x v="2538"/>
    <b v="0"/>
    <x v="333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x v="2539"/>
    <b v="0"/>
    <x v="211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x v="2540"/>
    <b v="0"/>
    <x v="74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x v="2541"/>
    <b v="0"/>
    <x v="287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x v="2542"/>
    <b v="0"/>
    <x v="62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x v="2543"/>
    <b v="0"/>
    <x v="62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x v="2544"/>
    <b v="0"/>
    <x v="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x v="2545"/>
    <b v="0"/>
    <x v="42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x v="2546"/>
    <b v="0"/>
    <x v="71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x v="2547"/>
    <b v="0"/>
    <x v="179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x v="2548"/>
    <b v="0"/>
    <x v="7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x v="2549"/>
    <b v="0"/>
    <x v="7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x v="2550"/>
    <b v="0"/>
    <x v="3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x v="2551"/>
    <b v="0"/>
    <x v="6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x v="2552"/>
    <b v="0"/>
    <x v="59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x v="2553"/>
    <b v="0"/>
    <x v="65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x v="2554"/>
    <b v="0"/>
    <x v="85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x v="2555"/>
    <b v="0"/>
    <x v="2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x v="2556"/>
    <b v="0"/>
    <x v="69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x v="1761"/>
    <x v="0"/>
    <s v="GB"/>
    <s v="GBP"/>
    <n v="1400176386"/>
    <x v="2557"/>
    <b v="0"/>
    <x v="17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x v="2558"/>
    <b v="0"/>
    <x v="59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x v="2559"/>
    <b v="0"/>
    <x v="20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x v="2560"/>
    <b v="0"/>
    <x v="64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x v="2561"/>
    <b v="0"/>
    <x v="78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x v="2562"/>
    <b v="0"/>
    <x v="8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x v="117"/>
    <x v="1"/>
    <s v="US"/>
    <s v="USD"/>
    <n v="1438226451"/>
    <x v="2563"/>
    <b v="0"/>
    <x v="78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x v="2564"/>
    <b v="0"/>
    <x v="78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x v="2565"/>
    <b v="0"/>
    <x v="29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x v="2566"/>
    <b v="0"/>
    <x v="78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x v="2567"/>
    <b v="0"/>
    <x v="84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x v="2568"/>
    <b v="0"/>
    <x v="29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x v="2569"/>
    <b v="0"/>
    <x v="84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x v="2570"/>
    <b v="0"/>
    <x v="84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x v="2571"/>
    <b v="0"/>
    <x v="80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x v="2572"/>
    <b v="0"/>
    <x v="78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x v="2573"/>
    <b v="0"/>
    <x v="78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x v="2574"/>
    <b v="0"/>
    <x v="78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x v="2575"/>
    <b v="0"/>
    <x v="78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x v="117"/>
    <x v="1"/>
    <s v="US"/>
    <s v="USD"/>
    <n v="1428707647"/>
    <x v="2576"/>
    <b v="0"/>
    <x v="78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x v="2577"/>
    <b v="0"/>
    <x v="78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x v="2578"/>
    <b v="0"/>
    <x v="78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x v="2579"/>
    <b v="0"/>
    <x v="8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x v="2580"/>
    <b v="0"/>
    <x v="84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x v="2581"/>
    <b v="0"/>
    <x v="202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n v="1477784634"/>
    <x v="2582"/>
    <b v="0"/>
    <x v="29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x v="2583"/>
    <b v="0"/>
    <x v="81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x v="2584"/>
    <b v="0"/>
    <x v="78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x v="2585"/>
    <b v="0"/>
    <x v="29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x v="2586"/>
    <b v="0"/>
    <x v="29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x v="2587"/>
    <b v="0"/>
    <x v="79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x v="2588"/>
    <b v="0"/>
    <x v="22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x v="2589"/>
    <b v="0"/>
    <x v="29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x v="2590"/>
    <b v="0"/>
    <x v="78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x v="2591"/>
    <b v="0"/>
    <x v="84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x v="2592"/>
    <b v="0"/>
    <x v="29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x v="2593"/>
    <b v="0"/>
    <x v="78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x v="2594"/>
    <b v="0"/>
    <x v="29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x v="1767"/>
    <x v="2"/>
    <s v="US"/>
    <s v="USD"/>
    <n v="1487915500"/>
    <x v="2595"/>
    <b v="0"/>
    <x v="10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x v="2596"/>
    <b v="0"/>
    <x v="74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x v="2597"/>
    <b v="0"/>
    <x v="63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x v="2598"/>
    <b v="0"/>
    <x v="25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x v="2599"/>
    <b v="0"/>
    <x v="81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x v="2600"/>
    <b v="0"/>
    <x v="209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x v="2601"/>
    <b v="1"/>
    <x v="299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x v="2602"/>
    <b v="1"/>
    <x v="463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x v="2603"/>
    <b v="1"/>
    <x v="133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x v="2604"/>
    <b v="1"/>
    <x v="306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x v="2605"/>
    <b v="1"/>
    <x v="464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x v="2606"/>
    <b v="1"/>
    <x v="46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x v="2607"/>
    <b v="1"/>
    <x v="367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x v="2608"/>
    <b v="1"/>
    <x v="466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x v="2609"/>
    <b v="1"/>
    <x v="467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x v="2610"/>
    <b v="1"/>
    <x v="468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x v="2611"/>
    <b v="1"/>
    <x v="469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x v="2612"/>
    <b v="1"/>
    <x v="32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x v="2613"/>
    <b v="1"/>
    <x v="33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x v="2614"/>
    <b v="1"/>
    <x v="61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x v="2615"/>
    <b v="0"/>
    <x v="250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x v="2616"/>
    <b v="1"/>
    <x v="146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x v="2617"/>
    <b v="1"/>
    <x v="180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x v="1786"/>
    <x v="0"/>
    <s v="US"/>
    <s v="USD"/>
    <n v="1449000061"/>
    <x v="2618"/>
    <b v="1"/>
    <x v="99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x v="2619"/>
    <b v="1"/>
    <x v="28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x v="2620"/>
    <b v="1"/>
    <x v="470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x v="2621"/>
    <b v="1"/>
    <x v="471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x v="2622"/>
    <b v="0"/>
    <x v="142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x v="2623"/>
    <b v="0"/>
    <x v="95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x v="2624"/>
    <b v="0"/>
    <x v="472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x v="2625"/>
    <b v="0"/>
    <x v="47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x v="2626"/>
    <b v="0"/>
    <x v="133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x v="2627"/>
    <b v="0"/>
    <x v="43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x v="2628"/>
    <b v="0"/>
    <x v="64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x v="2629"/>
    <b v="0"/>
    <x v="61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x v="2630"/>
    <b v="0"/>
    <x v="75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x v="2631"/>
    <b v="0"/>
    <x v="172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x v="2632"/>
    <b v="0"/>
    <x v="288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x v="2633"/>
    <b v="0"/>
    <x v="473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x v="2634"/>
    <b v="0"/>
    <x v="20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x v="2635"/>
    <b v="0"/>
    <x v="87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x v="2636"/>
    <b v="0"/>
    <x v="133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x v="2637"/>
    <b v="0"/>
    <x v="55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x v="2638"/>
    <b v="0"/>
    <x v="25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x v="2639"/>
    <b v="0"/>
    <x v="72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x v="2640"/>
    <b v="0"/>
    <x v="50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x v="2641"/>
    <b v="0"/>
    <x v="29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x v="2642"/>
    <b v="0"/>
    <x v="78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x v="2643"/>
    <b v="1"/>
    <x v="474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x v="2644"/>
    <b v="1"/>
    <x v="47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x v="2645"/>
    <b v="1"/>
    <x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x v="2646"/>
    <b v="1"/>
    <x v="47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x v="2647"/>
    <b v="0"/>
    <x v="8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x v="2648"/>
    <b v="0"/>
    <x v="79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x v="1811"/>
    <x v="1"/>
    <s v="US"/>
    <s v="USD"/>
    <n v="1454370941"/>
    <x v="2649"/>
    <b v="0"/>
    <x v="8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x v="2650"/>
    <b v="0"/>
    <x v="81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x v="2651"/>
    <b v="0"/>
    <x v="5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x v="2652"/>
    <b v="0"/>
    <x v="202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x v="2653"/>
    <b v="0"/>
    <x v="16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x v="2654"/>
    <b v="0"/>
    <x v="79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x v="36"/>
    <x v="1815"/>
    <x v="1"/>
    <s v="US"/>
    <s v="USD"/>
    <n v="1455048000"/>
    <x v="2655"/>
    <b v="0"/>
    <x v="68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x v="2656"/>
    <b v="0"/>
    <x v="215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x v="2657"/>
    <b v="0"/>
    <x v="211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x v="2658"/>
    <b v="0"/>
    <x v="80"/>
    <b v="0"/>
    <x v="36"/>
    <n v="0"/>
    <n v="22.75"/>
    <x v="2"/>
    <s v="space exploration"/>
    <x v="2658"/>
    <d v="2016-07-30T21:13:14"/>
    <x v="0"/>
  </r>
  <r>
    <n v="2659"/>
    <s v="test (Canceled)"/>
    <s v="test"/>
    <x v="197"/>
    <x v="1819"/>
    <x v="1"/>
    <s v="US"/>
    <s v="USD"/>
    <n v="1429321210"/>
    <x v="2659"/>
    <b v="0"/>
    <x v="73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x v="2660"/>
    <b v="0"/>
    <x v="81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x v="2661"/>
    <b v="0"/>
    <x v="65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x v="2662"/>
    <b v="0"/>
    <x v="144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x v="2663"/>
    <b v="0"/>
    <x v="6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x v="2664"/>
    <b v="0"/>
    <x v="201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x v="2665"/>
    <b v="0"/>
    <x v="67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x v="2666"/>
    <b v="0"/>
    <x v="190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x v="2667"/>
    <b v="0"/>
    <x v="59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x v="1240"/>
    <x v="0"/>
    <s v="CA"/>
    <s v="CAD"/>
    <n v="1447079520"/>
    <x v="2668"/>
    <b v="0"/>
    <x v="33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x v="2669"/>
    <b v="0"/>
    <x v="202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x v="2670"/>
    <b v="1"/>
    <x v="65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x v="2671"/>
    <b v="1"/>
    <x v="87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x v="2672"/>
    <b v="1"/>
    <x v="5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x v="2673"/>
    <b v="1"/>
    <x v="3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x v="2674"/>
    <b v="1"/>
    <x v="199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x v="2675"/>
    <b v="1"/>
    <x v="60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x v="2676"/>
    <b v="0"/>
    <x v="82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x v="2677"/>
    <b v="0"/>
    <x v="74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x v="2678"/>
    <b v="0"/>
    <x v="84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x v="2679"/>
    <b v="0"/>
    <x v="8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x v="261"/>
    <x v="1836"/>
    <x v="2"/>
    <s v="ES"/>
    <s v="EUR"/>
    <n v="1459915491"/>
    <x v="2680"/>
    <b v="0"/>
    <x v="80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x v="2681"/>
    <b v="0"/>
    <x v="84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x v="2682"/>
    <b v="0"/>
    <x v="9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x v="2683"/>
    <b v="0"/>
    <x v="8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x v="2684"/>
    <b v="0"/>
    <x v="80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x v="2685"/>
    <b v="0"/>
    <x v="29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x v="2686"/>
    <b v="0"/>
    <x v="78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x v="2687"/>
    <b v="0"/>
    <x v="78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n v="1424746800"/>
    <x v="2688"/>
    <b v="0"/>
    <x v="25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x v="2689"/>
    <b v="0"/>
    <x v="29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x v="2690"/>
    <b v="0"/>
    <x v="115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n v="1431278557"/>
    <x v="2691"/>
    <b v="0"/>
    <x v="84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x v="2692"/>
    <b v="0"/>
    <x v="29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x v="2693"/>
    <b v="0"/>
    <x v="8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x v="2694"/>
    <b v="0"/>
    <x v="29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x v="2695"/>
    <b v="0"/>
    <x v="8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x v="2696"/>
    <b v="0"/>
    <x v="44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x v="2697"/>
    <b v="0"/>
    <x v="47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x v="2698"/>
    <b v="0"/>
    <x v="84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x v="2699"/>
    <b v="0"/>
    <x v="78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x v="2700"/>
    <b v="0"/>
    <x v="80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x v="2701"/>
    <b v="0"/>
    <x v="67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x v="2702"/>
    <b v="1"/>
    <x v="55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x v="2703"/>
    <b v="0"/>
    <x v="43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x v="2704"/>
    <b v="0"/>
    <x v="63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x v="1846"/>
    <x v="3"/>
    <s v="US"/>
    <s v="USD"/>
    <n v="1490389158"/>
    <x v="2705"/>
    <b v="0"/>
    <x v="22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x v="2706"/>
    <b v="1"/>
    <x v="40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x v="2707"/>
    <b v="1"/>
    <x v="476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x v="2708"/>
    <b v="1"/>
    <x v="477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x v="2709"/>
    <b v="1"/>
    <x v="47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x v="1851"/>
    <x v="0"/>
    <s v="US"/>
    <s v="USD"/>
    <n v="1407549600"/>
    <x v="2710"/>
    <b v="1"/>
    <x v="479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x v="2711"/>
    <b v="1"/>
    <x v="196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x v="2712"/>
    <b v="1"/>
    <x v="235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x v="2713"/>
    <b v="1"/>
    <x v="48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n v="1476486000"/>
    <x v="2714"/>
    <b v="1"/>
    <x v="120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x v="2715"/>
    <b v="1"/>
    <x v="48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x v="2716"/>
    <b v="1"/>
    <x v="482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x v="2717"/>
    <b v="1"/>
    <x v="166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x v="2718"/>
    <b v="1"/>
    <x v="265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x v="2719"/>
    <b v="0"/>
    <x v="50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x v="2720"/>
    <b v="0"/>
    <x v="210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x v="2721"/>
    <b v="0"/>
    <x v="314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x v="2722"/>
    <b v="0"/>
    <x v="333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x v="2723"/>
    <b v="0"/>
    <x v="282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x v="2724"/>
    <b v="0"/>
    <x v="483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x v="2725"/>
    <b v="0"/>
    <x v="116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x v="1867"/>
    <x v="0"/>
    <s v="US"/>
    <s v="USD"/>
    <n v="1461333311"/>
    <x v="2726"/>
    <b v="0"/>
    <x v="442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x v="2727"/>
    <b v="0"/>
    <x v="484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x v="2728"/>
    <b v="0"/>
    <x v="413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x v="2729"/>
    <b v="0"/>
    <x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x v="2730"/>
    <b v="0"/>
    <x v="345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x v="2731"/>
    <b v="0"/>
    <x v="7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x v="2732"/>
    <b v="0"/>
    <x v="9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x v="2733"/>
    <b v="0"/>
    <x v="46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x v="2734"/>
    <b v="0"/>
    <x v="430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x v="2735"/>
    <b v="0"/>
    <x v="485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x v="2736"/>
    <b v="0"/>
    <x v="6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x v="2737"/>
    <b v="0"/>
    <x v="231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x v="2738"/>
    <b v="0"/>
    <x v="41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x v="2739"/>
    <b v="0"/>
    <x v="277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x v="2740"/>
    <b v="0"/>
    <x v="5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n v="1413770820"/>
    <x v="2741"/>
    <b v="0"/>
    <x v="80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x v="2742"/>
    <b v="0"/>
    <x v="59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x v="2743"/>
    <b v="0"/>
    <x v="78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x v="2744"/>
    <b v="0"/>
    <x v="19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x v="2745"/>
    <b v="0"/>
    <x v="72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x v="2746"/>
    <b v="0"/>
    <x v="10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x v="2747"/>
    <b v="0"/>
    <x v="80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x v="2748"/>
    <b v="0"/>
    <x v="80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x v="178"/>
    <x v="2"/>
    <s v="US"/>
    <s v="USD"/>
    <n v="1428171037"/>
    <x v="2749"/>
    <b v="0"/>
    <x v="84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x v="2750"/>
    <b v="0"/>
    <x v="78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x v="2751"/>
    <b v="0"/>
    <x v="78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x v="2752"/>
    <b v="0"/>
    <x v="25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x v="2753"/>
    <b v="0"/>
    <x v="22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x v="2754"/>
    <b v="0"/>
    <x v="78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x v="2755"/>
    <b v="0"/>
    <x v="41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x v="2756"/>
    <b v="0"/>
    <x v="51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x v="115"/>
    <x v="2"/>
    <s v="US"/>
    <s v="USD"/>
    <n v="1470498332"/>
    <x v="2757"/>
    <b v="0"/>
    <x v="84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x v="2758"/>
    <b v="0"/>
    <x v="79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x v="2759"/>
    <b v="0"/>
    <x v="84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x v="2760"/>
    <b v="0"/>
    <x v="78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x v="2761"/>
    <b v="0"/>
    <x v="80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x v="2762"/>
    <b v="0"/>
    <x v="29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x v="456"/>
    <x v="2"/>
    <s v="US"/>
    <s v="USD"/>
    <n v="1369403684"/>
    <x v="2763"/>
    <b v="0"/>
    <x v="8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x v="2764"/>
    <b v="0"/>
    <x v="80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x v="2765"/>
    <b v="0"/>
    <x v="78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x v="2766"/>
    <b v="0"/>
    <x v="80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x v="2767"/>
    <b v="0"/>
    <x v="8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x v="2768"/>
    <b v="0"/>
    <x v="69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x v="2769"/>
    <b v="0"/>
    <x v="84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x v="2770"/>
    <b v="0"/>
    <x v="51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x v="2771"/>
    <b v="0"/>
    <x v="78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x v="2772"/>
    <b v="0"/>
    <x v="78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x v="2773"/>
    <b v="0"/>
    <x v="29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x v="2774"/>
    <b v="0"/>
    <x v="62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x v="2775"/>
    <b v="0"/>
    <x v="84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x v="2776"/>
    <b v="0"/>
    <x v="17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x v="2777"/>
    <b v="0"/>
    <x v="29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x v="2778"/>
    <b v="0"/>
    <x v="41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x v="2779"/>
    <b v="0"/>
    <x v="29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n v="1489142688"/>
    <x v="2780"/>
    <b v="0"/>
    <x v="78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x v="2781"/>
    <b v="0"/>
    <x v="33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x v="2782"/>
    <b v="0"/>
    <x v="59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x v="2783"/>
    <b v="0"/>
    <x v="42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x v="2784"/>
    <b v="0"/>
    <x v="52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x v="2785"/>
    <b v="0"/>
    <x v="136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x v="1889"/>
    <x v="0"/>
    <s v="GB"/>
    <s v="GBP"/>
    <n v="1404913180"/>
    <x v="2786"/>
    <b v="0"/>
    <x v="142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x v="2787"/>
    <b v="0"/>
    <x v="44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x v="2788"/>
    <b v="0"/>
    <x v="9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x v="1891"/>
    <x v="0"/>
    <s v="US"/>
    <s v="USD"/>
    <n v="1426132800"/>
    <x v="2789"/>
    <b v="0"/>
    <x v="5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x v="2790"/>
    <b v="0"/>
    <x v="3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x v="2791"/>
    <b v="0"/>
    <x v="33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x v="2792"/>
    <b v="0"/>
    <x v="5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x v="2793"/>
    <b v="0"/>
    <x v="196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x v="2794"/>
    <b v="0"/>
    <x v="8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x v="2795"/>
    <b v="0"/>
    <x v="9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x v="2796"/>
    <b v="0"/>
    <x v="64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x v="2797"/>
    <b v="0"/>
    <x v="225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x v="2798"/>
    <b v="0"/>
    <x v="237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x v="2799"/>
    <b v="0"/>
    <x v="208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x v="2800"/>
    <b v="0"/>
    <x v="162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x v="2801"/>
    <b v="0"/>
    <x v="62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x v="2802"/>
    <b v="0"/>
    <x v="24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x v="2803"/>
    <b v="0"/>
    <x v="26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x v="2804"/>
    <b v="0"/>
    <x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x v="2805"/>
    <b v="0"/>
    <x v="59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x v="2806"/>
    <b v="0"/>
    <x v="88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n v="1435611438"/>
    <x v="2807"/>
    <b v="0"/>
    <x v="251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x v="2808"/>
    <b v="0"/>
    <x v="50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x v="2809"/>
    <b v="0"/>
    <x v="64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x v="2810"/>
    <b v="0"/>
    <x v="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x v="2811"/>
    <b v="0"/>
    <x v="52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x v="2812"/>
    <b v="0"/>
    <x v="1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x v="2813"/>
    <b v="0"/>
    <x v="93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x v="2814"/>
    <b v="0"/>
    <x v="31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x v="2815"/>
    <b v="0"/>
    <x v="25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x v="2816"/>
    <b v="0"/>
    <x v="3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x v="2817"/>
    <b v="0"/>
    <x v="51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x v="2818"/>
    <b v="0"/>
    <x v="33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x v="2819"/>
    <b v="0"/>
    <x v="201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x v="2820"/>
    <b v="0"/>
    <x v="9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x v="2821"/>
    <b v="0"/>
    <x v="2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x v="2822"/>
    <b v="0"/>
    <x v="225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x v="2823"/>
    <b v="0"/>
    <x v="25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x v="2824"/>
    <b v="0"/>
    <x v="41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x v="2825"/>
    <b v="0"/>
    <x v="13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x v="2826"/>
    <b v="0"/>
    <x v="10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x v="2827"/>
    <b v="0"/>
    <x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x v="2828"/>
    <b v="0"/>
    <x v="174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x v="2829"/>
    <b v="0"/>
    <x v="88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x v="142"/>
    <x v="0"/>
    <s v="US"/>
    <s v="USD"/>
    <n v="1399867140"/>
    <x v="2830"/>
    <b v="0"/>
    <x v="202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x v="2831"/>
    <b v="0"/>
    <x v="47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x v="2832"/>
    <b v="0"/>
    <x v="1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x v="200"/>
    <x v="1920"/>
    <x v="0"/>
    <s v="US"/>
    <s v="USD"/>
    <n v="1444528800"/>
    <x v="2833"/>
    <b v="0"/>
    <x v="2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x v="2834"/>
    <b v="0"/>
    <x v="64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x v="2835"/>
    <b v="0"/>
    <x v="251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x v="2836"/>
    <b v="0"/>
    <x v="202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x v="2837"/>
    <b v="0"/>
    <x v="64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x v="2838"/>
    <b v="0"/>
    <x v="241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x v="2839"/>
    <b v="0"/>
    <x v="162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x v="2840"/>
    <b v="0"/>
    <x v="46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x v="2841"/>
    <b v="0"/>
    <x v="29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x v="2842"/>
    <b v="0"/>
    <x v="78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x v="2843"/>
    <b v="0"/>
    <x v="78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x v="2844"/>
    <b v="0"/>
    <x v="29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x v="2845"/>
    <b v="0"/>
    <x v="70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x v="2846"/>
    <b v="0"/>
    <x v="78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x v="2847"/>
    <b v="0"/>
    <x v="78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x v="2848"/>
    <b v="0"/>
    <x v="8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x v="2849"/>
    <b v="0"/>
    <x v="29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x v="2850"/>
    <b v="0"/>
    <x v="62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x v="2851"/>
    <b v="0"/>
    <x v="78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x v="2852"/>
    <b v="0"/>
    <x v="79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x v="2853"/>
    <b v="0"/>
    <x v="78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x v="2854"/>
    <b v="0"/>
    <x v="25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x v="2855"/>
    <b v="0"/>
    <x v="81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x v="2856"/>
    <b v="0"/>
    <x v="79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x v="2857"/>
    <b v="0"/>
    <x v="41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x v="2858"/>
    <b v="0"/>
    <x v="78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x v="2859"/>
    <b v="0"/>
    <x v="29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x v="2860"/>
    <b v="0"/>
    <x v="82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x v="2861"/>
    <b v="0"/>
    <x v="8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x v="2862"/>
    <b v="0"/>
    <x v="8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x v="2863"/>
    <b v="0"/>
    <x v="29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x v="130"/>
    <x v="2"/>
    <s v="GB"/>
    <s v="GBP"/>
    <n v="1437139080"/>
    <x v="2864"/>
    <b v="0"/>
    <x v="8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x v="2865"/>
    <b v="0"/>
    <x v="78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x v="2866"/>
    <b v="0"/>
    <x v="84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x v="2867"/>
    <b v="0"/>
    <x v="73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x v="2868"/>
    <b v="0"/>
    <x v="65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x v="2869"/>
    <b v="0"/>
    <x v="81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x v="2870"/>
    <b v="0"/>
    <x v="82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x v="2871"/>
    <b v="0"/>
    <x v="62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x v="117"/>
    <x v="2"/>
    <s v="US"/>
    <s v="USD"/>
    <n v="1434768438"/>
    <x v="2872"/>
    <b v="0"/>
    <x v="78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x v="2873"/>
    <b v="0"/>
    <x v="22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x v="2874"/>
    <b v="0"/>
    <x v="8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x v="2875"/>
    <b v="0"/>
    <x v="8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x v="2876"/>
    <b v="0"/>
    <x v="78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x v="2877"/>
    <b v="0"/>
    <x v="79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x v="2878"/>
    <b v="0"/>
    <x v="80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x v="2879"/>
    <b v="0"/>
    <x v="29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x v="2880"/>
    <b v="0"/>
    <x v="60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x v="2881"/>
    <b v="0"/>
    <x v="78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x v="2882"/>
    <b v="0"/>
    <x v="80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x v="2883"/>
    <b v="0"/>
    <x v="81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x v="2884"/>
    <b v="0"/>
    <x v="80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x v="176"/>
    <x v="2"/>
    <s v="US"/>
    <s v="USD"/>
    <n v="1426294201"/>
    <x v="2885"/>
    <b v="0"/>
    <x v="81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x v="2886"/>
    <b v="0"/>
    <x v="29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x v="2887"/>
    <b v="0"/>
    <x v="29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x v="2888"/>
    <b v="0"/>
    <x v="78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x v="2889"/>
    <b v="0"/>
    <x v="25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x v="2890"/>
    <b v="0"/>
    <x v="8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x v="2891"/>
    <b v="0"/>
    <x v="73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x v="2892"/>
    <b v="0"/>
    <x v="5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x v="379"/>
    <x v="2"/>
    <s v="US"/>
    <s v="USD"/>
    <n v="1420768800"/>
    <x v="2893"/>
    <b v="0"/>
    <x v="84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x v="117"/>
    <x v="2"/>
    <s v="US"/>
    <s v="USD"/>
    <n v="1428100815"/>
    <x v="2894"/>
    <b v="0"/>
    <x v="78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x v="2895"/>
    <b v="0"/>
    <x v="80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x v="2896"/>
    <b v="0"/>
    <x v="8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x v="2897"/>
    <b v="0"/>
    <x v="8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x v="2898"/>
    <b v="0"/>
    <x v="8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x v="2899"/>
    <b v="0"/>
    <x v="78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x v="2900"/>
    <b v="0"/>
    <x v="63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x v="2901"/>
    <b v="0"/>
    <x v="84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x v="2902"/>
    <b v="0"/>
    <x v="29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x v="2903"/>
    <b v="0"/>
    <x v="80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x v="2904"/>
    <b v="0"/>
    <x v="80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x v="2905"/>
    <b v="0"/>
    <x v="5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x v="2906"/>
    <b v="0"/>
    <x v="63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x v="2907"/>
    <b v="0"/>
    <x v="84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x v="2908"/>
    <b v="0"/>
    <x v="81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x v="2909"/>
    <b v="0"/>
    <x v="29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x v="2910"/>
    <b v="0"/>
    <x v="29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x v="2911"/>
    <b v="0"/>
    <x v="25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x v="2912"/>
    <b v="0"/>
    <x v="55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x v="2913"/>
    <b v="0"/>
    <x v="84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x v="116"/>
    <x v="2"/>
    <s v="GB"/>
    <s v="GBP"/>
    <n v="1426365994"/>
    <x v="2914"/>
    <b v="0"/>
    <x v="29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x v="2915"/>
    <b v="0"/>
    <x v="8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x v="2916"/>
    <b v="0"/>
    <x v="63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x v="2917"/>
    <b v="0"/>
    <x v="82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x v="2918"/>
    <b v="0"/>
    <x v="9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x v="2919"/>
    <b v="0"/>
    <x v="79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x v="2920"/>
    <b v="0"/>
    <x v="62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x v="2921"/>
    <b v="0"/>
    <x v="8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x v="2922"/>
    <b v="0"/>
    <x v="79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x v="2923"/>
    <b v="0"/>
    <x v="73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x v="2924"/>
    <b v="0"/>
    <x v="206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x v="2925"/>
    <b v="0"/>
    <x v="473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x v="2926"/>
    <b v="0"/>
    <x v="133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x v="2927"/>
    <b v="0"/>
    <x v="64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x v="2928"/>
    <b v="0"/>
    <x v="5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x v="2929"/>
    <b v="0"/>
    <x v="58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x v="2930"/>
    <b v="0"/>
    <x v="95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x v="2931"/>
    <b v="0"/>
    <x v="82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x v="2932"/>
    <b v="0"/>
    <x v="44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x v="2933"/>
    <b v="0"/>
    <x v="241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x v="2934"/>
    <b v="0"/>
    <x v="7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x v="2935"/>
    <b v="0"/>
    <x v="70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x v="2936"/>
    <b v="0"/>
    <x v="69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x v="41"/>
    <x v="0"/>
    <s v="GB"/>
    <s v="GBP"/>
    <n v="1405249113"/>
    <x v="2937"/>
    <b v="0"/>
    <x v="16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x v="2938"/>
    <b v="0"/>
    <x v="58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x v="2939"/>
    <b v="0"/>
    <x v="20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x v="2940"/>
    <b v="0"/>
    <x v="51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x v="2941"/>
    <b v="0"/>
    <x v="29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x v="2942"/>
    <b v="0"/>
    <x v="91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x v="2943"/>
    <b v="0"/>
    <x v="78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x v="2944"/>
    <b v="0"/>
    <x v="29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x v="2945"/>
    <b v="0"/>
    <x v="78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x v="2946"/>
    <b v="0"/>
    <x v="84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x v="2947"/>
    <b v="0"/>
    <x v="62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x v="2948"/>
    <b v="0"/>
    <x v="82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x v="2949"/>
    <b v="0"/>
    <x v="84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x v="2950"/>
    <b v="0"/>
    <x v="78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x v="2951"/>
    <b v="0"/>
    <x v="6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x v="2952"/>
    <b v="0"/>
    <x v="22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x v="2953"/>
    <b v="0"/>
    <x v="8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x v="2954"/>
    <b v="0"/>
    <x v="78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x v="2955"/>
    <b v="0"/>
    <x v="202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x v="2956"/>
    <b v="0"/>
    <x v="9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x v="2957"/>
    <b v="0"/>
    <x v="8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x v="2958"/>
    <b v="0"/>
    <x v="78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x v="2959"/>
    <b v="0"/>
    <x v="78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x v="2960"/>
    <b v="0"/>
    <x v="78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x v="2961"/>
    <b v="0"/>
    <x v="52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x v="2962"/>
    <b v="0"/>
    <x v="9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x v="2963"/>
    <b v="0"/>
    <x v="15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x v="2964"/>
    <b v="0"/>
    <x v="193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x v="2965"/>
    <b v="0"/>
    <x v="70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x v="2966"/>
    <b v="0"/>
    <x v="130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x v="2967"/>
    <b v="0"/>
    <x v="26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x v="2968"/>
    <b v="0"/>
    <x v="5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x v="2969"/>
    <b v="0"/>
    <x v="5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x v="2970"/>
    <b v="0"/>
    <x v="110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x v="2971"/>
    <b v="0"/>
    <x v="68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x v="1975"/>
    <x v="0"/>
    <s v="US"/>
    <s v="USD"/>
    <n v="1480899600"/>
    <x v="2972"/>
    <b v="0"/>
    <x v="5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x v="2973"/>
    <b v="0"/>
    <x v="51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x v="2974"/>
    <b v="0"/>
    <x v="45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x v="2975"/>
    <b v="0"/>
    <x v="116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x v="2976"/>
    <b v="0"/>
    <x v="25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x v="2977"/>
    <b v="0"/>
    <x v="209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x v="2978"/>
    <b v="0"/>
    <x v="38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x v="2979"/>
    <b v="0"/>
    <x v="67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x v="2980"/>
    <b v="0"/>
    <x v="5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x v="2981"/>
    <b v="1"/>
    <x v="174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x v="2982"/>
    <b v="1"/>
    <x v="211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x v="2983"/>
    <b v="1"/>
    <x v="486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x v="2984"/>
    <b v="1"/>
    <x v="423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x v="2985"/>
    <b v="0"/>
    <x v="112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x v="2986"/>
    <b v="0"/>
    <x v="6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x v="2987"/>
    <b v="0"/>
    <x v="236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x v="2988"/>
    <b v="0"/>
    <x v="33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x v="1987"/>
    <x v="0"/>
    <s v="US"/>
    <s v="USD"/>
    <n v="1450673940"/>
    <x v="2989"/>
    <b v="0"/>
    <x v="487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x v="2990"/>
    <b v="0"/>
    <x v="74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x v="2991"/>
    <b v="0"/>
    <x v="251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x v="2992"/>
    <b v="0"/>
    <x v="31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x v="1141"/>
    <x v="0"/>
    <s v="US"/>
    <s v="USD"/>
    <n v="1455998867"/>
    <x v="2993"/>
    <b v="0"/>
    <x v="19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x v="2994"/>
    <b v="0"/>
    <x v="211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x v="2995"/>
    <b v="0"/>
    <x v="437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x v="2996"/>
    <b v="0"/>
    <x v="413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x v="2997"/>
    <b v="0"/>
    <x v="248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x v="2998"/>
    <b v="0"/>
    <x v="488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x v="2999"/>
    <b v="0"/>
    <x v="9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x v="3000"/>
    <b v="0"/>
    <x v="22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x v="3001"/>
    <b v="0"/>
    <x v="489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x v="3002"/>
    <b v="0"/>
    <x v="201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x v="3003"/>
    <b v="0"/>
    <x v="5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x v="3004"/>
    <b v="0"/>
    <x v="490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x v="3005"/>
    <b v="0"/>
    <x v="115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x v="3006"/>
    <b v="0"/>
    <x v="174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x v="1144"/>
    <x v="0"/>
    <s v="US"/>
    <s v="USD"/>
    <n v="1429938683"/>
    <x v="3007"/>
    <b v="0"/>
    <x v="9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x v="3008"/>
    <b v="0"/>
    <x v="55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x v="3009"/>
    <b v="0"/>
    <x v="130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x v="3010"/>
    <b v="0"/>
    <x v="41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x v="3011"/>
    <b v="0"/>
    <x v="20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x v="3012"/>
    <b v="0"/>
    <x v="16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x v="3013"/>
    <b v="0"/>
    <x v="329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x v="3014"/>
    <b v="0"/>
    <x v="491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x v="3015"/>
    <b v="0"/>
    <x v="244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x v="3016"/>
    <b v="0"/>
    <x v="17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x v="3017"/>
    <b v="0"/>
    <x v="180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x v="3018"/>
    <b v="0"/>
    <x v="14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x v="3019"/>
    <b v="0"/>
    <x v="334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x v="3020"/>
    <b v="0"/>
    <x v="209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x v="3021"/>
    <b v="0"/>
    <x v="27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x v="3022"/>
    <b v="0"/>
    <x v="95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x v="3023"/>
    <b v="0"/>
    <x v="79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x v="3024"/>
    <b v="0"/>
    <x v="0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x v="3025"/>
    <b v="0"/>
    <x v="108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x v="3026"/>
    <b v="0"/>
    <x v="20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x v="3027"/>
    <b v="0"/>
    <x v="492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x v="3028"/>
    <b v="0"/>
    <x v="221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x v="3029"/>
    <b v="0"/>
    <x v="493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x v="3030"/>
    <b v="0"/>
    <x v="14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x v="3031"/>
    <b v="0"/>
    <x v="60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x v="3032"/>
    <b v="0"/>
    <x v="20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x v="3033"/>
    <b v="0"/>
    <x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x v="3034"/>
    <b v="0"/>
    <x v="494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x v="2023"/>
    <x v="0"/>
    <s v="US"/>
    <s v="USD"/>
    <n v="1367674009"/>
    <x v="3035"/>
    <b v="0"/>
    <x v="495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x v="3036"/>
    <b v="0"/>
    <x v="313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x v="3037"/>
    <b v="0"/>
    <x v="58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x v="3038"/>
    <b v="0"/>
    <x v="74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x v="3039"/>
    <b v="0"/>
    <x v="163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x v="3040"/>
    <b v="0"/>
    <x v="288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n v="1453323048"/>
    <x v="3041"/>
    <b v="0"/>
    <x v="1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x v="3042"/>
    <b v="0"/>
    <x v="7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x v="3043"/>
    <b v="0"/>
    <x v="130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x v="3044"/>
    <b v="0"/>
    <x v="239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x v="3045"/>
    <b v="0"/>
    <x v="31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x v="3046"/>
    <b v="0"/>
    <x v="6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x v="3047"/>
    <b v="0"/>
    <x v="9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x v="3048"/>
    <b v="0"/>
    <x v="5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x v="3049"/>
    <b v="0"/>
    <x v="241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x v="3050"/>
    <b v="0"/>
    <x v="82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x v="3051"/>
    <b v="1"/>
    <x v="2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x v="3052"/>
    <b v="0"/>
    <x v="84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x v="3053"/>
    <b v="0"/>
    <x v="8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x v="3054"/>
    <b v="0"/>
    <x v="78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x v="3055"/>
    <b v="0"/>
    <x v="29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x v="3056"/>
    <b v="0"/>
    <x v="78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x v="3057"/>
    <b v="0"/>
    <x v="78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x v="3058"/>
    <b v="0"/>
    <x v="8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x v="3059"/>
    <b v="0"/>
    <x v="202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x v="3060"/>
    <b v="0"/>
    <x v="79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x v="80"/>
    <x v="117"/>
    <x v="2"/>
    <s v="US"/>
    <s v="USD"/>
    <n v="1407955748"/>
    <x v="3061"/>
    <b v="0"/>
    <x v="78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x v="3062"/>
    <b v="0"/>
    <x v="85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n v="1477174138"/>
    <x v="3063"/>
    <b v="0"/>
    <x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x v="2039"/>
    <x v="2"/>
    <s v="US"/>
    <s v="USD"/>
    <n v="1448175540"/>
    <x v="3064"/>
    <b v="0"/>
    <x v="250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x v="3065"/>
    <b v="0"/>
    <x v="84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x v="3066"/>
    <b v="0"/>
    <x v="41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x v="3067"/>
    <b v="0"/>
    <x v="29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x v="3068"/>
    <b v="0"/>
    <x v="84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x v="3069"/>
    <b v="0"/>
    <x v="63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x v="3070"/>
    <b v="0"/>
    <x v="38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x v="3071"/>
    <b v="0"/>
    <x v="2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x v="3072"/>
    <b v="0"/>
    <x v="84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x v="3073"/>
    <b v="0"/>
    <x v="63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x v="3074"/>
    <b v="0"/>
    <x v="8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x v="3075"/>
    <b v="0"/>
    <x v="9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x v="84"/>
    <x v="2"/>
    <s v="US"/>
    <s v="USD"/>
    <n v="1444405123"/>
    <x v="3076"/>
    <b v="0"/>
    <x v="133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x v="3077"/>
    <b v="0"/>
    <x v="84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x v="3078"/>
    <b v="0"/>
    <x v="8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x v="3079"/>
    <b v="0"/>
    <x v="74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x v="3080"/>
    <b v="0"/>
    <x v="63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x v="3081"/>
    <b v="0"/>
    <x v="81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x v="3082"/>
    <b v="0"/>
    <x v="78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x v="3083"/>
    <b v="0"/>
    <x v="8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x v="3084"/>
    <b v="0"/>
    <x v="79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x v="3085"/>
    <b v="0"/>
    <x v="82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x v="3086"/>
    <b v="0"/>
    <x v="8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x v="3087"/>
    <b v="0"/>
    <x v="84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x v="3088"/>
    <b v="0"/>
    <x v="8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x v="3089"/>
    <b v="0"/>
    <x v="43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x v="3090"/>
    <b v="0"/>
    <x v="82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x v="3091"/>
    <b v="0"/>
    <x v="82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x v="3092"/>
    <b v="0"/>
    <x v="64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x v="3093"/>
    <b v="0"/>
    <x v="5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x v="3094"/>
    <b v="0"/>
    <x v="29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x v="3095"/>
    <b v="0"/>
    <x v="29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x v="3096"/>
    <b v="0"/>
    <x v="25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x v="3097"/>
    <b v="0"/>
    <x v="288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x v="3098"/>
    <b v="0"/>
    <x v="74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x v="3099"/>
    <b v="0"/>
    <x v="81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x v="3100"/>
    <b v="0"/>
    <x v="62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x v="3101"/>
    <b v="0"/>
    <x v="8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x v="3102"/>
    <b v="0"/>
    <x v="24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x v="3103"/>
    <b v="0"/>
    <x v="84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x v="3104"/>
    <b v="0"/>
    <x v="81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x v="3105"/>
    <b v="0"/>
    <x v="162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x v="3106"/>
    <b v="0"/>
    <x v="80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x v="3107"/>
    <b v="0"/>
    <x v="60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n v="1430234394"/>
    <x v="3108"/>
    <b v="0"/>
    <x v="84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x v="3109"/>
    <b v="0"/>
    <x v="229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x v="3110"/>
    <b v="0"/>
    <x v="29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x v="3111"/>
    <b v="0"/>
    <x v="88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x v="3112"/>
    <b v="0"/>
    <x v="82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x v="3113"/>
    <b v="0"/>
    <x v="7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x v="3114"/>
    <b v="0"/>
    <x v="78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x v="3115"/>
    <b v="0"/>
    <x v="29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x v="3116"/>
    <b v="0"/>
    <x v="73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x v="3117"/>
    <b v="0"/>
    <x v="29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x v="3118"/>
    <b v="0"/>
    <x v="84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x v="3119"/>
    <b v="0"/>
    <x v="29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x v="3120"/>
    <b v="0"/>
    <x v="73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x v="3121"/>
    <b v="0"/>
    <x v="29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x v="212"/>
    <x v="851"/>
    <x v="1"/>
    <s v="US"/>
    <s v="USD"/>
    <n v="1478733732"/>
    <x v="3122"/>
    <b v="0"/>
    <x v="84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x v="3123"/>
    <b v="0"/>
    <x v="493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x v="3124"/>
    <b v="0"/>
    <x v="80"/>
    <b v="0"/>
    <x v="38"/>
    <n v="0"/>
    <n v="6.5"/>
    <x v="1"/>
    <s v="spaces"/>
    <x v="3124"/>
    <d v="2015-02-02T18:43:21"/>
    <x v="0"/>
  </r>
  <r>
    <n v="3125"/>
    <s v="N/A (Canceled)"/>
    <s v="N/A"/>
    <x v="86"/>
    <x v="117"/>
    <x v="1"/>
    <s v="US"/>
    <s v="USD"/>
    <n v="1452142672"/>
    <x v="3125"/>
    <b v="0"/>
    <x v="78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x v="3126"/>
    <b v="0"/>
    <x v="5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x v="3127"/>
    <b v="0"/>
    <x v="78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x v="3128"/>
    <b v="0"/>
    <x v="2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x v="3129"/>
    <b v="0"/>
    <x v="29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x v="3130"/>
    <b v="0"/>
    <x v="80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x v="2043"/>
    <x v="3"/>
    <s v="US"/>
    <s v="USD"/>
    <n v="1491656045"/>
    <x v="3131"/>
    <b v="0"/>
    <x v="8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x v="115"/>
    <x v="3"/>
    <s v="US"/>
    <s v="USD"/>
    <n v="1492759460"/>
    <x v="3132"/>
    <b v="0"/>
    <x v="29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x v="3133"/>
    <b v="0"/>
    <x v="38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x v="3134"/>
    <b v="0"/>
    <x v="8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x v="3135"/>
    <b v="0"/>
    <x v="63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x v="3136"/>
    <b v="0"/>
    <x v="19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x v="3137"/>
    <b v="0"/>
    <x v="29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x v="3138"/>
    <b v="0"/>
    <x v="78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x v="3139"/>
    <b v="0"/>
    <x v="79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x v="3140"/>
    <b v="0"/>
    <x v="80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x v="3141"/>
    <b v="0"/>
    <x v="22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x v="3142"/>
    <b v="0"/>
    <x v="8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x v="3143"/>
    <b v="0"/>
    <x v="78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x v="3144"/>
    <b v="0"/>
    <x v="209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x v="3145"/>
    <b v="0"/>
    <x v="78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x v="3146"/>
    <b v="0"/>
    <x v="8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x v="3147"/>
    <b v="1"/>
    <x v="496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x v="3148"/>
    <b v="1"/>
    <x v="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x v="3149"/>
    <b v="1"/>
    <x v="20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x v="3150"/>
    <b v="1"/>
    <x v="201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x v="3151"/>
    <b v="1"/>
    <x v="69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x v="3152"/>
    <b v="1"/>
    <x v="85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x v="3153"/>
    <b v="1"/>
    <x v="198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x v="3154"/>
    <b v="1"/>
    <x v="252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x v="3155"/>
    <b v="1"/>
    <x v="177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x v="3156"/>
    <b v="1"/>
    <x v="30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x v="74"/>
    <x v="0"/>
    <s v="US"/>
    <s v="USD"/>
    <n v="1405746000"/>
    <x v="3157"/>
    <b v="1"/>
    <x v="14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x v="2080"/>
    <x v="0"/>
    <s v="US"/>
    <s v="USD"/>
    <n v="1374523752"/>
    <x v="3158"/>
    <b v="1"/>
    <x v="50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x v="3159"/>
    <b v="1"/>
    <x v="47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x v="3160"/>
    <b v="1"/>
    <x v="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x v="3161"/>
    <b v="1"/>
    <x v="142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x v="3162"/>
    <b v="1"/>
    <x v="287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x v="3163"/>
    <b v="1"/>
    <x v="250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x v="3164"/>
    <b v="1"/>
    <x v="26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x v="3165"/>
    <b v="1"/>
    <x v="64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x v="3166"/>
    <b v="1"/>
    <x v="497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x v="3167"/>
    <b v="1"/>
    <x v="16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x v="3168"/>
    <b v="1"/>
    <x v="42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x v="2091"/>
    <x v="0"/>
    <s v="US"/>
    <s v="USD"/>
    <n v="1386910740"/>
    <x v="3169"/>
    <b v="1"/>
    <x v="141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x v="3170"/>
    <b v="1"/>
    <x v="26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x v="3171"/>
    <b v="1"/>
    <x v="2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x v="3172"/>
    <b v="1"/>
    <x v="60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x v="3173"/>
    <b v="1"/>
    <x v="142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x v="3174"/>
    <b v="1"/>
    <x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x v="3175"/>
    <b v="1"/>
    <x v="65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x v="3176"/>
    <b v="1"/>
    <x v="16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x v="3177"/>
    <b v="1"/>
    <x v="13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x v="3178"/>
    <b v="1"/>
    <x v="76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x v="3179"/>
    <b v="1"/>
    <x v="95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x v="3180"/>
    <b v="1"/>
    <x v="43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x v="3181"/>
    <b v="1"/>
    <x v="41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x v="3182"/>
    <b v="1"/>
    <x v="299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x v="3183"/>
    <b v="1"/>
    <x v="32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x v="3184"/>
    <b v="1"/>
    <x v="67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x v="3185"/>
    <b v="1"/>
    <x v="5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x v="3186"/>
    <b v="1"/>
    <x v="16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x v="3187"/>
    <b v="1"/>
    <x v="138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x v="3188"/>
    <b v="0"/>
    <x v="82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x v="3189"/>
    <b v="0"/>
    <x v="10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x v="3190"/>
    <b v="0"/>
    <x v="78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x v="3191"/>
    <b v="0"/>
    <x v="80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x v="3192"/>
    <b v="0"/>
    <x v="22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x v="3193"/>
    <b v="0"/>
    <x v="5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x v="3194"/>
    <b v="0"/>
    <x v="78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x v="3195"/>
    <b v="0"/>
    <x v="70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x v="3196"/>
    <b v="0"/>
    <x v="79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x v="3197"/>
    <b v="0"/>
    <x v="80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x v="3198"/>
    <b v="0"/>
    <x v="8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x v="3199"/>
    <b v="0"/>
    <x v="28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x v="3200"/>
    <b v="0"/>
    <x v="29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x v="3201"/>
    <b v="0"/>
    <x v="84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x v="3202"/>
    <b v="0"/>
    <x v="20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x v="3203"/>
    <b v="0"/>
    <x v="79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x v="3204"/>
    <b v="0"/>
    <x v="78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x v="3205"/>
    <b v="0"/>
    <x v="8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x v="3206"/>
    <b v="0"/>
    <x v="78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x v="3207"/>
    <b v="0"/>
    <x v="17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x v="3208"/>
    <b v="1"/>
    <x v="141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x v="3209"/>
    <b v="1"/>
    <x v="334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x v="3210"/>
    <b v="1"/>
    <x v="65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x v="3211"/>
    <b v="1"/>
    <x v="498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x v="2111"/>
    <x v="0"/>
    <s v="US"/>
    <s v="USD"/>
    <n v="1407524751"/>
    <x v="3212"/>
    <b v="1"/>
    <x v="225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x v="3213"/>
    <b v="1"/>
    <x v="5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x v="3214"/>
    <b v="1"/>
    <x v="248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x v="3215"/>
    <b v="1"/>
    <x v="179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x v="3216"/>
    <b v="1"/>
    <x v="2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x v="3217"/>
    <b v="1"/>
    <x v="201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x v="3218"/>
    <b v="1"/>
    <x v="192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x v="3219"/>
    <b v="1"/>
    <x v="46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n v="1489352400"/>
    <x v="3220"/>
    <b v="1"/>
    <x v="211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x v="3221"/>
    <b v="1"/>
    <x v="116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x v="3222"/>
    <b v="1"/>
    <x v="87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x v="3223"/>
    <b v="1"/>
    <x v="142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x v="3224"/>
    <b v="1"/>
    <x v="499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x v="3225"/>
    <b v="1"/>
    <x v="70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x v="3226"/>
    <b v="1"/>
    <x v="64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x v="3227"/>
    <b v="0"/>
    <x v="209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x v="2123"/>
    <x v="0"/>
    <s v="US"/>
    <s v="USD"/>
    <n v="1450328340"/>
    <x v="3228"/>
    <b v="1"/>
    <x v="7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x v="3229"/>
    <b v="1"/>
    <x v="91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x v="3230"/>
    <b v="1"/>
    <x v="7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x v="3231"/>
    <b v="0"/>
    <x v="33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x v="3232"/>
    <b v="1"/>
    <x v="55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x v="3233"/>
    <b v="0"/>
    <x v="42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x v="3234"/>
    <b v="0"/>
    <x v="248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x v="3235"/>
    <b v="1"/>
    <x v="33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x v="3236"/>
    <b v="0"/>
    <x v="238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x v="3237"/>
    <b v="1"/>
    <x v="314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x v="3238"/>
    <b v="1"/>
    <x v="1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x v="3239"/>
    <b v="1"/>
    <x v="201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x v="3240"/>
    <b v="0"/>
    <x v="69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x v="3241"/>
    <b v="1"/>
    <x v="15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x v="3242"/>
    <b v="1"/>
    <x v="275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x v="3243"/>
    <b v="1"/>
    <x v="26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x v="3244"/>
    <b v="0"/>
    <x v="50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x v="3245"/>
    <b v="0"/>
    <x v="50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x v="3246"/>
    <b v="1"/>
    <x v="189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x v="3247"/>
    <b v="1"/>
    <x v="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n v="1428178757"/>
    <x v="3248"/>
    <b v="1"/>
    <x v="452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x v="3249"/>
    <b v="1"/>
    <x v="106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x v="3250"/>
    <b v="1"/>
    <x v="496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x v="3251"/>
    <b v="1"/>
    <x v="9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n v="1473247240"/>
    <x v="3252"/>
    <b v="1"/>
    <x v="133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x v="3253"/>
    <b v="1"/>
    <x v="248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x v="3254"/>
    <b v="1"/>
    <x v="153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x v="3255"/>
    <b v="1"/>
    <x v="59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x v="3256"/>
    <b v="1"/>
    <x v="282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x v="3257"/>
    <b v="0"/>
    <x v="14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x v="3258"/>
    <b v="1"/>
    <x v="11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x v="3259"/>
    <b v="1"/>
    <x v="174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x v="3260"/>
    <b v="1"/>
    <x v="196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x v="3261"/>
    <b v="1"/>
    <x v="72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x v="3262"/>
    <b v="1"/>
    <x v="179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x v="3263"/>
    <b v="1"/>
    <x v="32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x v="3264"/>
    <b v="1"/>
    <x v="72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x v="3265"/>
    <b v="1"/>
    <x v="287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x v="3266"/>
    <b v="1"/>
    <x v="430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x v="3267"/>
    <b v="1"/>
    <x v="449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x v="3268"/>
    <b v="1"/>
    <x v="288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x v="3269"/>
    <b v="1"/>
    <x v="16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x v="3270"/>
    <b v="1"/>
    <x v="209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n v="1414927775"/>
    <x v="3271"/>
    <b v="1"/>
    <x v="13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x v="3272"/>
    <b v="1"/>
    <x v="108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x v="3273"/>
    <b v="1"/>
    <x v="64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x v="3274"/>
    <b v="1"/>
    <x v="172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x v="3275"/>
    <b v="1"/>
    <x v="8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x v="3276"/>
    <b v="1"/>
    <x v="61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x v="3277"/>
    <b v="1"/>
    <x v="61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x v="3278"/>
    <b v="1"/>
    <x v="69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x v="3279"/>
    <b v="0"/>
    <x v="287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x v="3280"/>
    <b v="0"/>
    <x v="209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x v="3281"/>
    <b v="0"/>
    <x v="5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x v="3282"/>
    <b v="0"/>
    <x v="186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x v="3283"/>
    <b v="0"/>
    <x v="5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x v="3284"/>
    <b v="0"/>
    <x v="41"/>
    <b v="1"/>
    <x v="6"/>
    <n v="102"/>
    <n v="203.2"/>
    <x v="1"/>
    <s v="plays"/>
    <x v="3284"/>
    <d v="2016-01-29T05:59:00"/>
    <x v="0"/>
  </r>
  <r>
    <n v="3285"/>
    <s v="By Morning"/>
    <s v="A new play by Matthew Gasda"/>
    <x v="402"/>
    <x v="2173"/>
    <x v="0"/>
    <s v="US"/>
    <s v="USD"/>
    <n v="1488258000"/>
    <x v="3285"/>
    <b v="0"/>
    <x v="75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x v="3286"/>
    <b v="0"/>
    <x v="259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x v="3287"/>
    <b v="0"/>
    <x v="69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x v="3288"/>
    <b v="0"/>
    <x v="44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x v="3289"/>
    <b v="0"/>
    <x v="20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x v="3290"/>
    <b v="0"/>
    <x v="250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x v="3291"/>
    <b v="0"/>
    <x v="25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x v="3292"/>
    <b v="0"/>
    <x v="41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x v="3293"/>
    <b v="0"/>
    <x v="110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x v="3294"/>
    <b v="0"/>
    <x v="5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x v="3295"/>
    <b v="0"/>
    <x v="74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x v="3296"/>
    <b v="0"/>
    <x v="5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x v="3297"/>
    <b v="0"/>
    <x v="3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x v="3298"/>
    <b v="0"/>
    <x v="250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x v="3299"/>
    <b v="0"/>
    <x v="287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x v="3300"/>
    <b v="0"/>
    <x v="106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x v="3301"/>
    <b v="0"/>
    <x v="16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x v="33"/>
    <x v="2186"/>
    <x v="0"/>
    <s v="ES"/>
    <s v="EUR"/>
    <n v="1481099176"/>
    <x v="3302"/>
    <b v="0"/>
    <x v="133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x v="3303"/>
    <b v="0"/>
    <x v="2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x v="3304"/>
    <b v="0"/>
    <x v="489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x v="3305"/>
    <b v="0"/>
    <x v="9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x v="3306"/>
    <b v="0"/>
    <x v="241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x v="3307"/>
    <b v="0"/>
    <x v="9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x v="3308"/>
    <b v="0"/>
    <x v="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x v="2191"/>
    <x v="0"/>
    <s v="GB"/>
    <s v="GBP"/>
    <n v="1476632178"/>
    <x v="3309"/>
    <b v="0"/>
    <x v="162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x v="3310"/>
    <b v="0"/>
    <x v="162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x v="3311"/>
    <b v="0"/>
    <x v="43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x v="3312"/>
    <b v="0"/>
    <x v="14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x v="3313"/>
    <b v="0"/>
    <x v="60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x v="3314"/>
    <b v="0"/>
    <x v="6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x v="3315"/>
    <b v="0"/>
    <x v="30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x v="3316"/>
    <b v="0"/>
    <x v="207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x v="3317"/>
    <b v="0"/>
    <x v="59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x v="2197"/>
    <x v="0"/>
    <s v="CA"/>
    <s v="CAD"/>
    <n v="1460341800"/>
    <x v="3318"/>
    <b v="0"/>
    <x v="58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x v="3319"/>
    <b v="0"/>
    <x v="38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x v="3320"/>
    <b v="0"/>
    <x v="44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x v="3321"/>
    <b v="0"/>
    <x v="41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x v="3322"/>
    <b v="0"/>
    <x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x v="3323"/>
    <b v="0"/>
    <x v="72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x v="3324"/>
    <b v="0"/>
    <x v="73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x v="3325"/>
    <b v="0"/>
    <x v="41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x v="3326"/>
    <b v="0"/>
    <x v="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x v="3327"/>
    <b v="0"/>
    <x v="51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x v="3328"/>
    <b v="0"/>
    <x v="82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x v="3329"/>
    <b v="0"/>
    <x v="55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x v="3330"/>
    <b v="0"/>
    <x v="50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x v="3331"/>
    <b v="0"/>
    <x v="71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x v="3332"/>
    <b v="0"/>
    <x v="1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x v="3333"/>
    <b v="0"/>
    <x v="112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x v="3334"/>
    <b v="0"/>
    <x v="67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x v="3335"/>
    <b v="0"/>
    <x v="287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x v="3336"/>
    <b v="0"/>
    <x v="82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x v="3337"/>
    <b v="0"/>
    <x v="69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x v="3338"/>
    <b v="0"/>
    <x v="300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x v="3339"/>
    <b v="0"/>
    <x v="5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x v="3340"/>
    <b v="0"/>
    <x v="44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x v="3341"/>
    <b v="0"/>
    <x v="33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x v="3342"/>
    <b v="0"/>
    <x v="76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x v="3343"/>
    <b v="0"/>
    <x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x v="3344"/>
    <b v="0"/>
    <x v="244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x v="3345"/>
    <b v="0"/>
    <x v="62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x v="3346"/>
    <b v="0"/>
    <x v="59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x v="3347"/>
    <b v="0"/>
    <x v="19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x v="3348"/>
    <b v="0"/>
    <x v="1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x v="3349"/>
    <b v="0"/>
    <x v="25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x v="3350"/>
    <b v="0"/>
    <x v="13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x v="3351"/>
    <b v="0"/>
    <x v="241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x v="3352"/>
    <b v="0"/>
    <x v="16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x v="3353"/>
    <b v="0"/>
    <x v="3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x v="3354"/>
    <b v="0"/>
    <x v="16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x v="3355"/>
    <b v="0"/>
    <x v="41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x v="3356"/>
    <b v="0"/>
    <x v="74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x v="3357"/>
    <b v="0"/>
    <x v="64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x v="3358"/>
    <b v="0"/>
    <x v="37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x v="3359"/>
    <b v="0"/>
    <x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x v="2225"/>
    <x v="0"/>
    <s v="SG"/>
    <s v="SGD"/>
    <n v="1481731140"/>
    <x v="3360"/>
    <b v="0"/>
    <x v="250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x v="3361"/>
    <b v="0"/>
    <x v="32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x v="3362"/>
    <b v="0"/>
    <x v="9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x v="3363"/>
    <b v="0"/>
    <x v="55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x v="3364"/>
    <b v="0"/>
    <x v="250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x v="3365"/>
    <b v="0"/>
    <x v="8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x v="3366"/>
    <b v="0"/>
    <x v="59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x v="3367"/>
    <b v="0"/>
    <x v="209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x v="3368"/>
    <b v="0"/>
    <x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x v="3369"/>
    <b v="0"/>
    <x v="241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x v="3370"/>
    <b v="0"/>
    <x v="55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x v="3371"/>
    <b v="0"/>
    <x v="82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x v="3372"/>
    <b v="0"/>
    <x v="74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x v="3373"/>
    <b v="0"/>
    <x v="209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x v="3374"/>
    <b v="0"/>
    <x v="47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x v="3375"/>
    <b v="0"/>
    <x v="5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x v="3376"/>
    <b v="0"/>
    <x v="10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x v="3377"/>
    <b v="0"/>
    <x v="99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x v="3378"/>
    <b v="0"/>
    <x v="64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x v="3379"/>
    <b v="0"/>
    <x v="44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x v="3380"/>
    <b v="0"/>
    <x v="33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x v="3381"/>
    <b v="0"/>
    <x v="53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x v="3382"/>
    <b v="0"/>
    <x v="67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x v="3383"/>
    <b v="0"/>
    <x v="209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x v="3384"/>
    <b v="0"/>
    <x v="31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x v="3385"/>
    <b v="0"/>
    <x v="41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x v="3386"/>
    <b v="0"/>
    <x v="14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x v="3387"/>
    <b v="0"/>
    <x v="2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x v="3388"/>
    <b v="0"/>
    <x v="43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x v="3389"/>
    <b v="0"/>
    <x v="95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x v="3390"/>
    <b v="0"/>
    <x v="19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x v="3391"/>
    <b v="0"/>
    <x v="59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x v="3392"/>
    <b v="0"/>
    <x v="8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x v="3393"/>
    <b v="0"/>
    <x v="3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x v="3394"/>
    <b v="0"/>
    <x v="74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x v="1622"/>
    <x v="0"/>
    <s v="GB"/>
    <s v="GBP"/>
    <n v="1433009400"/>
    <x v="3395"/>
    <b v="0"/>
    <x v="44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x v="3396"/>
    <b v="0"/>
    <x v="33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x v="3397"/>
    <b v="0"/>
    <x v="5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x v="3398"/>
    <b v="0"/>
    <x v="71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x v="3399"/>
    <b v="0"/>
    <x v="67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x v="3400"/>
    <b v="0"/>
    <x v="268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x v="3401"/>
    <b v="0"/>
    <x v="3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x v="3402"/>
    <b v="0"/>
    <x v="111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x v="3403"/>
    <b v="0"/>
    <x v="5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x v="3404"/>
    <b v="0"/>
    <x v="8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x v="3405"/>
    <b v="0"/>
    <x v="5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x v="3406"/>
    <b v="0"/>
    <x v="110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x v="3407"/>
    <b v="0"/>
    <x v="85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x v="3408"/>
    <b v="0"/>
    <x v="59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x v="3409"/>
    <b v="0"/>
    <x v="64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x v="3410"/>
    <b v="0"/>
    <x v="244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x v="3411"/>
    <b v="0"/>
    <x v="76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x v="3412"/>
    <b v="0"/>
    <x v="55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x v="3413"/>
    <b v="0"/>
    <x v="25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x v="3414"/>
    <b v="0"/>
    <x v="3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x v="3415"/>
    <b v="0"/>
    <x v="82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x v="3416"/>
    <b v="0"/>
    <x v="209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x v="3417"/>
    <b v="0"/>
    <x v="43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x v="3418"/>
    <b v="0"/>
    <x v="6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x v="3419"/>
    <b v="0"/>
    <x v="67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x v="3420"/>
    <b v="0"/>
    <x v="69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x v="3421"/>
    <b v="0"/>
    <x v="15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x v="3422"/>
    <b v="0"/>
    <x v="67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x v="3423"/>
    <b v="0"/>
    <x v="73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x v="3424"/>
    <b v="0"/>
    <x v="88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x v="3425"/>
    <b v="0"/>
    <x v="201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x v="3426"/>
    <b v="0"/>
    <x v="45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x v="3427"/>
    <b v="0"/>
    <x v="60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x v="3428"/>
    <b v="0"/>
    <x v="13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x v="3429"/>
    <b v="0"/>
    <x v="8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x v="3430"/>
    <b v="0"/>
    <x v="250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x v="3431"/>
    <b v="0"/>
    <x v="64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x v="3432"/>
    <b v="0"/>
    <x v="288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x v="2272"/>
    <x v="0"/>
    <s v="US"/>
    <s v="USD"/>
    <n v="1402974000"/>
    <x v="3433"/>
    <b v="0"/>
    <x v="26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x v="3434"/>
    <b v="0"/>
    <x v="129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x v="3435"/>
    <b v="0"/>
    <x v="10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x v="3436"/>
    <b v="0"/>
    <x v="7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x v="3437"/>
    <b v="0"/>
    <x v="17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x v="3438"/>
    <b v="0"/>
    <x v="25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x v="3439"/>
    <b v="0"/>
    <x v="59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x v="3440"/>
    <b v="0"/>
    <x v="141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x v="3441"/>
    <b v="0"/>
    <x v="68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x v="3442"/>
    <b v="0"/>
    <x v="22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x v="3443"/>
    <b v="0"/>
    <x v="43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x v="3444"/>
    <b v="0"/>
    <x v="9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x v="3445"/>
    <b v="0"/>
    <x v="162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x v="3446"/>
    <b v="0"/>
    <x v="20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x v="3447"/>
    <b v="0"/>
    <x v="25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x v="3448"/>
    <b v="0"/>
    <x v="43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x v="3449"/>
    <b v="0"/>
    <x v="9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x v="3450"/>
    <b v="0"/>
    <x v="70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x v="3451"/>
    <b v="0"/>
    <x v="38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x v="3452"/>
    <b v="0"/>
    <x v="7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x v="3453"/>
    <b v="0"/>
    <x v="25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x v="3454"/>
    <b v="0"/>
    <x v="64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x v="3455"/>
    <b v="0"/>
    <x v="50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x v="3456"/>
    <b v="0"/>
    <x v="38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x v="3457"/>
    <b v="0"/>
    <x v="16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x v="3458"/>
    <b v="0"/>
    <x v="74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x v="3459"/>
    <b v="0"/>
    <x v="17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x v="3460"/>
    <b v="0"/>
    <x v="10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x v="3461"/>
    <b v="0"/>
    <x v="8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x v="3462"/>
    <b v="0"/>
    <x v="5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x v="3463"/>
    <b v="0"/>
    <x v="229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x v="3464"/>
    <b v="0"/>
    <x v="251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x v="3465"/>
    <b v="0"/>
    <x v="17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x v="3466"/>
    <b v="0"/>
    <x v="42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x v="9"/>
    <x v="168"/>
    <x v="0"/>
    <s v="US"/>
    <s v="USD"/>
    <n v="1426864032"/>
    <x v="3467"/>
    <b v="0"/>
    <x v="5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x v="3468"/>
    <b v="0"/>
    <x v="5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x v="3469"/>
    <b v="0"/>
    <x v="287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x v="3470"/>
    <b v="0"/>
    <x v="82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x v="3471"/>
    <b v="0"/>
    <x v="209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x v="3472"/>
    <b v="0"/>
    <x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x v="3473"/>
    <b v="0"/>
    <x v="51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x v="3474"/>
    <b v="0"/>
    <x v="70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x v="3475"/>
    <b v="0"/>
    <x v="5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x v="3476"/>
    <b v="0"/>
    <x v="79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x v="3477"/>
    <b v="0"/>
    <x v="70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x v="3478"/>
    <b v="0"/>
    <x v="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x v="3479"/>
    <b v="0"/>
    <x v="6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x v="3480"/>
    <b v="0"/>
    <x v="62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x v="3481"/>
    <b v="0"/>
    <x v="1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x v="3482"/>
    <b v="0"/>
    <x v="144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x v="3483"/>
    <b v="0"/>
    <x v="182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x v="3484"/>
    <b v="0"/>
    <x v="3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x v="3485"/>
    <b v="0"/>
    <x v="209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x v="3486"/>
    <b v="0"/>
    <x v="6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x v="3487"/>
    <b v="0"/>
    <x v="3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x v="3488"/>
    <b v="0"/>
    <x v="60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x v="3489"/>
    <b v="0"/>
    <x v="250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x v="3490"/>
    <b v="0"/>
    <x v="74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x v="3491"/>
    <b v="0"/>
    <x v="73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x v="3492"/>
    <b v="0"/>
    <x v="2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x v="3493"/>
    <b v="0"/>
    <x v="60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x v="3494"/>
    <b v="0"/>
    <x v="62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x v="3495"/>
    <b v="0"/>
    <x v="250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x v="3496"/>
    <b v="0"/>
    <x v="76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x v="3497"/>
    <b v="0"/>
    <x v="72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x v="3498"/>
    <b v="0"/>
    <x v="288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x v="3499"/>
    <b v="0"/>
    <x v="2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x v="3500"/>
    <b v="0"/>
    <x v="288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x v="3501"/>
    <b v="0"/>
    <x v="288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x v="3502"/>
    <b v="0"/>
    <x v="162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x v="3503"/>
    <b v="0"/>
    <x v="44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x v="3504"/>
    <b v="0"/>
    <x v="22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x v="3505"/>
    <b v="0"/>
    <x v="70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x v="3506"/>
    <b v="0"/>
    <x v="60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x v="3507"/>
    <b v="0"/>
    <x v="250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x v="3508"/>
    <b v="0"/>
    <x v="41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x v="3509"/>
    <b v="0"/>
    <x v="51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x v="3510"/>
    <b v="0"/>
    <x v="41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x v="3511"/>
    <b v="0"/>
    <x v="10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x v="3512"/>
    <b v="0"/>
    <x v="5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x v="3513"/>
    <b v="0"/>
    <x v="3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x v="3514"/>
    <b v="0"/>
    <x v="73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x v="3515"/>
    <b v="0"/>
    <x v="67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x v="3516"/>
    <b v="0"/>
    <x v="202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x v="3517"/>
    <b v="0"/>
    <x v="62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x v="3518"/>
    <b v="0"/>
    <x v="51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x v="3519"/>
    <b v="0"/>
    <x v="33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x v="3520"/>
    <b v="0"/>
    <x v="64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x v="3521"/>
    <b v="0"/>
    <x v="62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x v="3522"/>
    <b v="0"/>
    <x v="69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x v="3523"/>
    <b v="0"/>
    <x v="144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x v="3524"/>
    <b v="0"/>
    <x v="142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x v="3525"/>
    <b v="0"/>
    <x v="63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x v="3526"/>
    <b v="0"/>
    <x v="69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x v="3527"/>
    <b v="0"/>
    <x v="48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x v="3528"/>
    <b v="0"/>
    <x v="7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x v="3529"/>
    <b v="0"/>
    <x v="59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x v="3530"/>
    <b v="0"/>
    <x v="19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x v="1958"/>
    <x v="0"/>
    <s v="US"/>
    <s v="USD"/>
    <n v="1467301334"/>
    <x v="3531"/>
    <b v="0"/>
    <x v="55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x v="3532"/>
    <b v="0"/>
    <x v="74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x v="3533"/>
    <b v="0"/>
    <x v="22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x v="3534"/>
    <b v="0"/>
    <x v="386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x v="3535"/>
    <b v="0"/>
    <x v="67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x v="3536"/>
    <b v="0"/>
    <x v="5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x v="3537"/>
    <b v="0"/>
    <x v="33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x v="3538"/>
    <b v="0"/>
    <x v="1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x v="3539"/>
    <b v="0"/>
    <x v="62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x v="3540"/>
    <b v="0"/>
    <x v="22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x v="3541"/>
    <b v="0"/>
    <x v="58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x v="3542"/>
    <b v="0"/>
    <x v="268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x v="3543"/>
    <b v="0"/>
    <x v="60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x v="3544"/>
    <b v="0"/>
    <x v="5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x v="3545"/>
    <b v="0"/>
    <x v="22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x v="3546"/>
    <b v="0"/>
    <x v="10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x v="3547"/>
    <b v="0"/>
    <x v="22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x v="3548"/>
    <b v="0"/>
    <x v="62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x v="3549"/>
    <b v="0"/>
    <x v="288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x v="3550"/>
    <b v="0"/>
    <x v="31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x v="3551"/>
    <b v="0"/>
    <x v="20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x v="3552"/>
    <b v="0"/>
    <x v="9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x v="3553"/>
    <b v="0"/>
    <x v="201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x v="3554"/>
    <b v="0"/>
    <x v="28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x v="3555"/>
    <b v="0"/>
    <x v="25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x v="3556"/>
    <b v="0"/>
    <x v="9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x v="3557"/>
    <b v="0"/>
    <x v="501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x v="3558"/>
    <b v="0"/>
    <x v="19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x v="3559"/>
    <b v="0"/>
    <x v="5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x v="3560"/>
    <b v="0"/>
    <x v="142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x v="3561"/>
    <b v="0"/>
    <x v="241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x v="3562"/>
    <b v="0"/>
    <x v="162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x v="3563"/>
    <b v="0"/>
    <x v="20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x v="2025"/>
    <x v="0"/>
    <s v="GB"/>
    <s v="GBP"/>
    <n v="1444060800"/>
    <x v="3564"/>
    <b v="0"/>
    <x v="5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x v="3565"/>
    <b v="0"/>
    <x v="8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x v="3566"/>
    <b v="0"/>
    <x v="44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x v="3567"/>
    <b v="0"/>
    <x v="14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x v="3568"/>
    <b v="0"/>
    <x v="10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x v="3569"/>
    <b v="0"/>
    <x v="14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x v="3570"/>
    <b v="0"/>
    <x v="55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x v="3571"/>
    <b v="0"/>
    <x v="20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x v="83"/>
    <x v="0"/>
    <s v="GB"/>
    <s v="GBP"/>
    <n v="1434894082"/>
    <x v="3572"/>
    <b v="0"/>
    <x v="82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n v="1415440846"/>
    <x v="3573"/>
    <b v="0"/>
    <x v="76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x v="3574"/>
    <b v="0"/>
    <x v="43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x v="3575"/>
    <b v="0"/>
    <x v="33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x v="3576"/>
    <b v="0"/>
    <x v="81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x v="3577"/>
    <b v="0"/>
    <x v="74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x v="3578"/>
    <b v="0"/>
    <x v="7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x v="3579"/>
    <b v="0"/>
    <x v="25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x v="3580"/>
    <b v="0"/>
    <x v="74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x v="3581"/>
    <b v="0"/>
    <x v="43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x v="3582"/>
    <b v="0"/>
    <x v="72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x v="3583"/>
    <b v="0"/>
    <x v="5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x v="3584"/>
    <b v="0"/>
    <x v="300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x v="3585"/>
    <b v="0"/>
    <x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x v="2369"/>
    <x v="0"/>
    <s v="US"/>
    <s v="USD"/>
    <n v="1474649070"/>
    <x v="3586"/>
    <b v="0"/>
    <x v="241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x v="3587"/>
    <b v="0"/>
    <x v="33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x v="3588"/>
    <b v="0"/>
    <x v="202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x v="3589"/>
    <b v="0"/>
    <x v="95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x v="3590"/>
    <b v="0"/>
    <x v="196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x v="3591"/>
    <b v="0"/>
    <x v="59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x v="3592"/>
    <b v="0"/>
    <x v="2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x v="3593"/>
    <b v="0"/>
    <x v="68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x v="3594"/>
    <b v="0"/>
    <x v="17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x v="2372"/>
    <x v="0"/>
    <s v="US"/>
    <s v="USD"/>
    <n v="1426229940"/>
    <x v="3595"/>
    <b v="0"/>
    <x v="95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x v="3596"/>
    <b v="0"/>
    <x v="41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x v="3597"/>
    <b v="0"/>
    <x v="51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x v="3598"/>
    <b v="0"/>
    <x v="74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x v="3599"/>
    <b v="0"/>
    <x v="5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n v="1476390164"/>
    <x v="3600"/>
    <b v="0"/>
    <x v="80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x v="3601"/>
    <b v="0"/>
    <x v="28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x v="3602"/>
    <b v="0"/>
    <x v="72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x v="3603"/>
    <b v="0"/>
    <x v="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x v="3604"/>
    <b v="0"/>
    <x v="50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x v="3605"/>
    <b v="0"/>
    <x v="41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x v="3606"/>
    <b v="0"/>
    <x v="31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x v="3607"/>
    <b v="0"/>
    <x v="9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x v="3608"/>
    <b v="0"/>
    <x v="74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x v="3609"/>
    <b v="0"/>
    <x v="64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x v="3610"/>
    <b v="0"/>
    <x v="162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x v="3611"/>
    <b v="0"/>
    <x v="13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x v="3612"/>
    <b v="0"/>
    <x v="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x v="3613"/>
    <b v="0"/>
    <x v="9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x v="3614"/>
    <b v="0"/>
    <x v="26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x v="3615"/>
    <b v="0"/>
    <x v="250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x v="3616"/>
    <b v="0"/>
    <x v="43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x v="3617"/>
    <b v="0"/>
    <x v="13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x v="3618"/>
    <b v="0"/>
    <x v="6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x v="3619"/>
    <b v="0"/>
    <x v="5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x v="3620"/>
    <b v="0"/>
    <x v="438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x v="3621"/>
    <b v="0"/>
    <x v="16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x v="3622"/>
    <b v="0"/>
    <x v="64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x v="142"/>
    <x v="0"/>
    <s v="US"/>
    <s v="USD"/>
    <n v="1406358000"/>
    <x v="3623"/>
    <b v="0"/>
    <x v="69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x v="3624"/>
    <b v="0"/>
    <x v="70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x v="3625"/>
    <b v="0"/>
    <x v="76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x v="3626"/>
    <b v="0"/>
    <x v="53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x v="3627"/>
    <b v="0"/>
    <x v="60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x v="3628"/>
    <b v="0"/>
    <x v="78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x v="3629"/>
    <b v="0"/>
    <x v="84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x v="3630"/>
    <b v="0"/>
    <x v="29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x v="3631"/>
    <b v="0"/>
    <x v="211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x v="3632"/>
    <b v="0"/>
    <x v="29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x v="3633"/>
    <b v="0"/>
    <x v="162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x v="3634"/>
    <b v="0"/>
    <x v="59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x v="2391"/>
    <x v="2"/>
    <s v="US"/>
    <s v="USD"/>
    <n v="1461186676"/>
    <x v="3635"/>
    <b v="0"/>
    <x v="73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x v="3636"/>
    <b v="0"/>
    <x v="78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x v="3637"/>
    <b v="0"/>
    <x v="25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x v="3638"/>
    <b v="0"/>
    <x v="84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x v="3639"/>
    <b v="0"/>
    <x v="29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x v="3640"/>
    <b v="0"/>
    <x v="8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x v="3641"/>
    <b v="0"/>
    <x v="78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x v="3642"/>
    <b v="0"/>
    <x v="84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x v="3643"/>
    <b v="0"/>
    <x v="78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x v="3644"/>
    <b v="0"/>
    <x v="8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x v="3645"/>
    <b v="0"/>
    <x v="29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x v="3646"/>
    <b v="0"/>
    <x v="22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x v="3647"/>
    <b v="0"/>
    <x v="84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x v="2392"/>
    <x v="0"/>
    <s v="US"/>
    <s v="USD"/>
    <n v="1412492445"/>
    <x v="3648"/>
    <b v="0"/>
    <x v="196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x v="3649"/>
    <b v="0"/>
    <x v="22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x v="3650"/>
    <b v="0"/>
    <x v="5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x v="3651"/>
    <b v="0"/>
    <x v="82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x v="3652"/>
    <b v="0"/>
    <x v="5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x v="3653"/>
    <b v="0"/>
    <x v="51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x v="3654"/>
    <b v="0"/>
    <x v="44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x v="3655"/>
    <b v="0"/>
    <x v="1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x v="3656"/>
    <b v="0"/>
    <x v="67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x v="3657"/>
    <b v="0"/>
    <x v="9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x v="17"/>
    <x v="0"/>
    <s v="US"/>
    <s v="USD"/>
    <n v="1404273540"/>
    <x v="3658"/>
    <b v="0"/>
    <x v="9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x v="3659"/>
    <b v="0"/>
    <x v="62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x v="3660"/>
    <b v="0"/>
    <x v="19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x v="3661"/>
    <b v="0"/>
    <x v="17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x v="3662"/>
    <b v="0"/>
    <x v="244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x v="3663"/>
    <b v="0"/>
    <x v="82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x v="3664"/>
    <b v="0"/>
    <x v="10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x v="3665"/>
    <b v="0"/>
    <x v="25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n v="1406185200"/>
    <x v="3666"/>
    <b v="0"/>
    <x v="44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x v="3667"/>
    <b v="0"/>
    <x v="6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x v="3668"/>
    <b v="0"/>
    <x v="33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x v="3669"/>
    <b v="0"/>
    <x v="5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x v="3670"/>
    <b v="0"/>
    <x v="8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x v="3671"/>
    <b v="0"/>
    <x v="244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x v="3672"/>
    <b v="0"/>
    <x v="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x v="3673"/>
    <b v="0"/>
    <x v="229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x v="3674"/>
    <b v="0"/>
    <x v="162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x v="3675"/>
    <b v="0"/>
    <x v="8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x v="3676"/>
    <b v="0"/>
    <x v="38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x v="3677"/>
    <b v="0"/>
    <x v="473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x v="3678"/>
    <b v="0"/>
    <x v="162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x v="3679"/>
    <b v="0"/>
    <x v="209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x v="3680"/>
    <b v="0"/>
    <x v="69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x v="3681"/>
    <b v="0"/>
    <x v="59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x v="3682"/>
    <b v="0"/>
    <x v="85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x v="3683"/>
    <b v="0"/>
    <x v="3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x v="3684"/>
    <b v="0"/>
    <x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x v="3685"/>
    <b v="0"/>
    <x v="149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x v="3686"/>
    <b v="0"/>
    <x v="79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x v="3687"/>
    <b v="0"/>
    <x v="20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x v="3688"/>
    <b v="0"/>
    <x v="70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x v="3689"/>
    <b v="0"/>
    <x v="95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x v="3690"/>
    <b v="0"/>
    <x v="162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x v="3691"/>
    <b v="0"/>
    <x v="220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n v="1411084800"/>
    <x v="3692"/>
    <b v="0"/>
    <x v="5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x v="3693"/>
    <b v="0"/>
    <x v="25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x v="3694"/>
    <b v="0"/>
    <x v="65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x v="3695"/>
    <b v="0"/>
    <x v="51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x v="3696"/>
    <b v="0"/>
    <x v="76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x v="3697"/>
    <b v="0"/>
    <x v="209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x v="3698"/>
    <b v="0"/>
    <x v="327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x v="3699"/>
    <b v="0"/>
    <x v="244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x v="2422"/>
    <x v="0"/>
    <s v="US"/>
    <s v="USD"/>
    <n v="1412092800"/>
    <x v="3700"/>
    <b v="0"/>
    <x v="59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x v="3701"/>
    <b v="0"/>
    <x v="70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x v="3702"/>
    <b v="0"/>
    <x v="64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x v="3703"/>
    <b v="0"/>
    <x v="209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x v="3704"/>
    <b v="0"/>
    <x v="74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x v="3705"/>
    <b v="0"/>
    <x v="2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x v="3706"/>
    <b v="0"/>
    <x v="62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x v="3707"/>
    <b v="0"/>
    <x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x v="3708"/>
    <b v="0"/>
    <x v="70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x v="3709"/>
    <b v="0"/>
    <x v="2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x v="3710"/>
    <b v="0"/>
    <x v="74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n v="1402848000"/>
    <x v="3711"/>
    <b v="0"/>
    <x v="64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x v="3712"/>
    <b v="0"/>
    <x v="201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x v="3713"/>
    <b v="0"/>
    <x v="10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x v="3714"/>
    <b v="0"/>
    <x v="174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x v="3715"/>
    <b v="0"/>
    <x v="74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x v="3716"/>
    <b v="0"/>
    <x v="5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x v="3717"/>
    <b v="0"/>
    <x v="62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x v="3718"/>
    <b v="0"/>
    <x v="67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n v="1434994266"/>
    <x v="3719"/>
    <b v="0"/>
    <x v="80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n v="1435881006"/>
    <x v="3720"/>
    <b v="0"/>
    <x v="244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x v="3721"/>
    <b v="0"/>
    <x v="3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x v="3722"/>
    <b v="0"/>
    <x v="2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x v="2437"/>
    <x v="0"/>
    <s v="GB"/>
    <s v="GBP"/>
    <n v="1417374262"/>
    <x v="3723"/>
    <b v="0"/>
    <x v="287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x v="3724"/>
    <b v="0"/>
    <x v="30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x v="3725"/>
    <b v="0"/>
    <x v="41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x v="3726"/>
    <b v="0"/>
    <x v="67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x v="3727"/>
    <b v="0"/>
    <x v="51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x v="3728"/>
    <b v="0"/>
    <x v="162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x v="3729"/>
    <b v="0"/>
    <x v="81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x v="3730"/>
    <b v="0"/>
    <x v="29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x v="3731"/>
    <b v="0"/>
    <x v="8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x v="3732"/>
    <b v="0"/>
    <x v="80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x v="3733"/>
    <b v="0"/>
    <x v="78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x v="3734"/>
    <b v="0"/>
    <x v="63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x v="3735"/>
    <b v="0"/>
    <x v="84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x v="3736"/>
    <b v="0"/>
    <x v="29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x v="3737"/>
    <b v="0"/>
    <x v="80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x v="3738"/>
    <b v="0"/>
    <x v="79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x v="3739"/>
    <b v="0"/>
    <x v="22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x v="3740"/>
    <b v="0"/>
    <x v="25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x v="3741"/>
    <b v="0"/>
    <x v="78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x v="3742"/>
    <b v="0"/>
    <x v="80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x v="117"/>
    <x v="2"/>
    <s v="US"/>
    <s v="USD"/>
    <n v="1404406964"/>
    <x v="3743"/>
    <b v="0"/>
    <x v="78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x v="3744"/>
    <b v="0"/>
    <x v="78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x v="3745"/>
    <b v="0"/>
    <x v="29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x v="1672"/>
    <x v="2"/>
    <s v="US"/>
    <s v="USD"/>
    <n v="1475918439"/>
    <x v="3746"/>
    <b v="0"/>
    <x v="29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x v="379"/>
    <x v="2"/>
    <s v="GB"/>
    <s v="GBP"/>
    <n v="1436137140"/>
    <x v="3747"/>
    <b v="0"/>
    <x v="29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x v="3748"/>
    <b v="0"/>
    <x v="47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x v="3749"/>
    <b v="0"/>
    <x v="63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x v="3750"/>
    <b v="0"/>
    <x v="33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x v="3751"/>
    <b v="0"/>
    <x v="202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x v="3752"/>
    <b v="0"/>
    <x v="41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x v="3753"/>
    <b v="0"/>
    <x v="209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x v="3754"/>
    <b v="0"/>
    <x v="74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x v="3755"/>
    <b v="0"/>
    <x v="33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x v="3756"/>
    <b v="0"/>
    <x v="5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x v="3757"/>
    <b v="0"/>
    <x v="133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x v="317"/>
    <x v="0"/>
    <s v="US"/>
    <s v="USD"/>
    <n v="1400475600"/>
    <x v="3758"/>
    <b v="0"/>
    <x v="55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x v="2450"/>
    <x v="0"/>
    <s v="US"/>
    <s v="USD"/>
    <n v="1440556553"/>
    <x v="3759"/>
    <b v="0"/>
    <x v="106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x v="3760"/>
    <b v="0"/>
    <x v="110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x v="3761"/>
    <b v="0"/>
    <x v="8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x v="3762"/>
    <b v="0"/>
    <x v="33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x v="3763"/>
    <b v="0"/>
    <x v="99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x v="3764"/>
    <b v="0"/>
    <x v="74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x v="3765"/>
    <b v="0"/>
    <x v="329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x v="3766"/>
    <b v="0"/>
    <x v="93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x v="3767"/>
    <b v="0"/>
    <x v="6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x v="3768"/>
    <b v="0"/>
    <x v="6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x v="3769"/>
    <b v="0"/>
    <x v="41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x v="3770"/>
    <b v="0"/>
    <x v="9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x v="2457"/>
    <x v="0"/>
    <s v="US"/>
    <s v="USD"/>
    <n v="1463529600"/>
    <x v="3771"/>
    <b v="0"/>
    <x v="44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x v="3772"/>
    <b v="0"/>
    <x v="51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x v="106"/>
    <x v="0"/>
    <s v="US"/>
    <s v="USD"/>
    <n v="1479175680"/>
    <x v="3773"/>
    <b v="0"/>
    <x v="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x v="3774"/>
    <b v="0"/>
    <x v="20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x v="3775"/>
    <b v="0"/>
    <x v="25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x v="3776"/>
    <b v="0"/>
    <x v="225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x v="3777"/>
    <b v="0"/>
    <x v="211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x v="570"/>
    <x v="0"/>
    <s v="US"/>
    <s v="USD"/>
    <n v="1423942780"/>
    <x v="3778"/>
    <b v="0"/>
    <x v="17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x v="3779"/>
    <b v="0"/>
    <x v="248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x v="3780"/>
    <b v="0"/>
    <x v="209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x v="3781"/>
    <b v="0"/>
    <x v="47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x v="3782"/>
    <b v="0"/>
    <x v="74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x v="3783"/>
    <b v="0"/>
    <x v="5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x v="3784"/>
    <b v="0"/>
    <x v="73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x v="3785"/>
    <b v="0"/>
    <x v="209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x v="3786"/>
    <b v="0"/>
    <x v="26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x v="3787"/>
    <b v="0"/>
    <x v="73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x v="3788"/>
    <b v="0"/>
    <x v="29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x v="3789"/>
    <b v="0"/>
    <x v="80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x v="3790"/>
    <b v="0"/>
    <x v="78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x v="3791"/>
    <b v="0"/>
    <x v="78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x v="428"/>
    <x v="2"/>
    <s v="US"/>
    <s v="USD"/>
    <n v="1436957022"/>
    <x v="3792"/>
    <b v="0"/>
    <x v="84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x v="3793"/>
    <b v="0"/>
    <x v="5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x v="3794"/>
    <b v="0"/>
    <x v="29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x v="3795"/>
    <b v="0"/>
    <x v="84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x v="3796"/>
    <b v="0"/>
    <x v="29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x v="3797"/>
    <b v="0"/>
    <x v="7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x v="3798"/>
    <b v="0"/>
    <x v="81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x v="3799"/>
    <b v="0"/>
    <x v="80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x v="3800"/>
    <b v="0"/>
    <x v="38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x v="3801"/>
    <b v="0"/>
    <x v="82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x v="3802"/>
    <b v="0"/>
    <x v="78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x v="3803"/>
    <b v="0"/>
    <x v="244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x v="3804"/>
    <b v="0"/>
    <x v="78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x v="3805"/>
    <b v="0"/>
    <x v="84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x v="3806"/>
    <b v="0"/>
    <x v="29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x v="3807"/>
    <b v="0"/>
    <x v="82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x v="3808"/>
    <b v="0"/>
    <x v="5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x v="3809"/>
    <b v="0"/>
    <x v="44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x v="3810"/>
    <b v="0"/>
    <x v="55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x v="3811"/>
    <b v="0"/>
    <x v="10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x v="3812"/>
    <b v="0"/>
    <x v="202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x v="3813"/>
    <b v="0"/>
    <x v="74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x v="3814"/>
    <b v="0"/>
    <x v="69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x v="3815"/>
    <b v="0"/>
    <x v="9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x v="3816"/>
    <b v="0"/>
    <x v="7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x v="3817"/>
    <b v="0"/>
    <x v="9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x v="3818"/>
    <b v="0"/>
    <x v="73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x v="3819"/>
    <b v="0"/>
    <x v="55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x v="3820"/>
    <b v="0"/>
    <x v="9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x v="3821"/>
    <b v="0"/>
    <x v="67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x v="3822"/>
    <b v="0"/>
    <x v="88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x v="3823"/>
    <b v="0"/>
    <x v="14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x v="3824"/>
    <b v="0"/>
    <x v="63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x v="3825"/>
    <b v="0"/>
    <x v="72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x v="3826"/>
    <b v="0"/>
    <x v="55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x v="3827"/>
    <b v="0"/>
    <x v="71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x v="3828"/>
    <b v="0"/>
    <x v="33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x v="3829"/>
    <b v="0"/>
    <x v="22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x v="3830"/>
    <b v="0"/>
    <x v="8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x v="3831"/>
    <b v="0"/>
    <x v="82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x v="3832"/>
    <b v="0"/>
    <x v="82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x v="3833"/>
    <b v="0"/>
    <x v="9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x v="3834"/>
    <b v="0"/>
    <x v="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x v="3835"/>
    <b v="0"/>
    <x v="22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x v="3836"/>
    <b v="0"/>
    <x v="25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x v="3837"/>
    <b v="0"/>
    <x v="5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x v="3838"/>
    <b v="0"/>
    <x v="61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x v="3839"/>
    <b v="0"/>
    <x v="58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x v="3840"/>
    <b v="0"/>
    <x v="8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x v="3841"/>
    <b v="1"/>
    <x v="69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x v="3842"/>
    <b v="1"/>
    <x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x v="3843"/>
    <b v="1"/>
    <x v="10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x v="3844"/>
    <b v="1"/>
    <x v="133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x v="3845"/>
    <b v="1"/>
    <x v="8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x v="3846"/>
    <b v="1"/>
    <x v="22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x v="3847"/>
    <b v="1"/>
    <x v="82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x v="3848"/>
    <b v="1"/>
    <x v="68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x v="3849"/>
    <b v="1"/>
    <x v="33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n v="1420081143"/>
    <x v="3850"/>
    <b v="1"/>
    <x v="80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x v="3851"/>
    <b v="1"/>
    <x v="5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x v="3852"/>
    <b v="0"/>
    <x v="84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x v="3853"/>
    <b v="0"/>
    <x v="84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x v="2496"/>
    <x v="2"/>
    <s v="US"/>
    <s v="USD"/>
    <n v="1431206058"/>
    <x v="3854"/>
    <b v="0"/>
    <x v="9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x v="3855"/>
    <b v="0"/>
    <x v="29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x v="3856"/>
    <b v="0"/>
    <x v="29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x v="3857"/>
    <b v="0"/>
    <x v="80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x v="3858"/>
    <b v="0"/>
    <x v="29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x v="3859"/>
    <b v="0"/>
    <x v="29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x v="3860"/>
    <b v="0"/>
    <x v="62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x v="13"/>
    <x v="173"/>
    <x v="2"/>
    <s v="US"/>
    <s v="USD"/>
    <n v="1415828820"/>
    <x v="3861"/>
    <b v="0"/>
    <x v="29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x v="116"/>
    <x v="2"/>
    <s v="US"/>
    <s v="USD"/>
    <n v="1473699540"/>
    <x v="3862"/>
    <b v="0"/>
    <x v="29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x v="3863"/>
    <b v="0"/>
    <x v="78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x v="3864"/>
    <b v="0"/>
    <x v="8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x v="3865"/>
    <b v="0"/>
    <x v="25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x v="3866"/>
    <b v="0"/>
    <x v="84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x v="3867"/>
    <b v="0"/>
    <x v="81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x v="115"/>
    <x v="1"/>
    <s v="GB"/>
    <s v="GBP"/>
    <n v="1410191405"/>
    <x v="3868"/>
    <b v="0"/>
    <x v="29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x v="3869"/>
    <b v="0"/>
    <x v="41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x v="3870"/>
    <b v="0"/>
    <x v="73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x v="3871"/>
    <b v="0"/>
    <x v="8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x v="3872"/>
    <b v="0"/>
    <x v="78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x v="3873"/>
    <b v="0"/>
    <x v="78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x v="3874"/>
    <b v="0"/>
    <x v="78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x v="3875"/>
    <b v="0"/>
    <x v="78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x v="3876"/>
    <b v="0"/>
    <x v="67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x v="3877"/>
    <b v="0"/>
    <x v="25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x v="3878"/>
    <b v="0"/>
    <x v="29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x v="3879"/>
    <b v="0"/>
    <x v="78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x v="3880"/>
    <b v="0"/>
    <x v="5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x v="3881"/>
    <b v="0"/>
    <x v="29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x v="3882"/>
    <b v="0"/>
    <x v="78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x v="3883"/>
    <b v="0"/>
    <x v="78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x v="3884"/>
    <b v="0"/>
    <x v="78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x v="3885"/>
    <b v="0"/>
    <x v="78"/>
    <b v="0"/>
    <x v="40"/>
    <n v="0"/>
    <n v="0"/>
    <x v="1"/>
    <s v="musical"/>
    <x v="3885"/>
    <d v="2016-05-09T22:49:51"/>
    <x v="0"/>
  </r>
  <r>
    <n v="3886"/>
    <s v="a (Canceled)"/>
    <n v="1"/>
    <x v="3"/>
    <x v="117"/>
    <x v="1"/>
    <s v="AU"/>
    <s v="AUD"/>
    <n v="1418275702"/>
    <x v="3886"/>
    <b v="0"/>
    <x v="78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x v="3887"/>
    <b v="0"/>
    <x v="84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x v="3888"/>
    <b v="0"/>
    <x v="25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x v="3889"/>
    <b v="0"/>
    <x v="82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x v="3890"/>
    <b v="0"/>
    <x v="22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n v="1427086740"/>
    <x v="3891"/>
    <b v="0"/>
    <x v="63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x v="3892"/>
    <b v="0"/>
    <x v="78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x v="3893"/>
    <b v="0"/>
    <x v="87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x v="3894"/>
    <b v="0"/>
    <x v="202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x v="3895"/>
    <b v="0"/>
    <x v="29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x v="3896"/>
    <b v="0"/>
    <x v="80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x v="3897"/>
    <b v="0"/>
    <x v="73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x v="3898"/>
    <b v="0"/>
    <x v="38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x v="3899"/>
    <b v="0"/>
    <x v="84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x v="3900"/>
    <b v="0"/>
    <x v="81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x v="3901"/>
    <b v="0"/>
    <x v="29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x v="3902"/>
    <b v="0"/>
    <x v="162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x v="3903"/>
    <b v="0"/>
    <x v="78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n v="1429074240"/>
    <x v="3904"/>
    <b v="0"/>
    <x v="84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x v="3905"/>
    <b v="0"/>
    <x v="63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x v="3906"/>
    <b v="0"/>
    <x v="38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x v="3907"/>
    <b v="0"/>
    <x v="80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x v="3908"/>
    <b v="0"/>
    <x v="80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x v="3909"/>
    <b v="0"/>
    <x v="80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x v="3910"/>
    <b v="0"/>
    <x v="8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x v="3911"/>
    <b v="0"/>
    <x v="17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x v="3912"/>
    <b v="0"/>
    <x v="29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x v="3913"/>
    <b v="0"/>
    <x v="63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x v="3914"/>
    <b v="0"/>
    <x v="74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x v="3915"/>
    <b v="0"/>
    <x v="29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x v="3916"/>
    <b v="0"/>
    <x v="78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x v="3917"/>
    <b v="0"/>
    <x v="29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x v="3918"/>
    <b v="0"/>
    <x v="8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x v="3919"/>
    <b v="0"/>
    <x v="8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x v="3920"/>
    <b v="0"/>
    <x v="8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x v="3921"/>
    <b v="0"/>
    <x v="78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x v="3922"/>
    <b v="0"/>
    <x v="79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x v="3923"/>
    <b v="0"/>
    <x v="5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x v="3924"/>
    <b v="0"/>
    <x v="244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x v="3925"/>
    <b v="0"/>
    <x v="8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x v="3926"/>
    <b v="0"/>
    <x v="29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x v="3927"/>
    <b v="0"/>
    <x v="84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x v="3928"/>
    <b v="0"/>
    <x v="63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x v="3929"/>
    <b v="0"/>
    <x v="25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x v="3930"/>
    <b v="0"/>
    <x v="78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x v="3931"/>
    <b v="0"/>
    <x v="78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x v="3932"/>
    <b v="0"/>
    <x v="29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x v="3933"/>
    <b v="0"/>
    <x v="8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x v="3934"/>
    <b v="0"/>
    <x v="8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x v="3935"/>
    <b v="0"/>
    <x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x v="3936"/>
    <b v="0"/>
    <x v="78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x v="3937"/>
    <b v="0"/>
    <x v="73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x v="3938"/>
    <b v="0"/>
    <x v="81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x v="3939"/>
    <b v="0"/>
    <x v="29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x v="3940"/>
    <b v="0"/>
    <x v="84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x v="3941"/>
    <b v="0"/>
    <x v="84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x v="3942"/>
    <b v="0"/>
    <x v="78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x v="3943"/>
    <b v="0"/>
    <x v="62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x v="3944"/>
    <b v="0"/>
    <x v="78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x v="3945"/>
    <b v="0"/>
    <x v="29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x v="3946"/>
    <b v="0"/>
    <x v="81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x v="3947"/>
    <b v="0"/>
    <x v="84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x v="3948"/>
    <b v="0"/>
    <x v="78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x v="3949"/>
    <b v="0"/>
    <x v="58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x v="3950"/>
    <b v="0"/>
    <x v="29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x v="3951"/>
    <b v="0"/>
    <x v="29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x v="3952"/>
    <b v="0"/>
    <x v="29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x v="3953"/>
    <b v="0"/>
    <x v="78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x v="3954"/>
    <b v="0"/>
    <x v="78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x v="3955"/>
    <b v="0"/>
    <x v="22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x v="3956"/>
    <b v="0"/>
    <x v="78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x v="3957"/>
    <b v="0"/>
    <x v="29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x v="3958"/>
    <b v="0"/>
    <x v="38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x v="3959"/>
    <b v="0"/>
    <x v="8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x v="3960"/>
    <b v="0"/>
    <x v="80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x v="3961"/>
    <b v="0"/>
    <x v="84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x v="3962"/>
    <b v="0"/>
    <x v="8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x v="3963"/>
    <b v="0"/>
    <x v="78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x v="3964"/>
    <b v="0"/>
    <x v="8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x v="3965"/>
    <b v="0"/>
    <x v="80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x v="3966"/>
    <b v="0"/>
    <x v="84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x v="3967"/>
    <b v="0"/>
    <x v="73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x v="3968"/>
    <b v="0"/>
    <x v="202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x v="3969"/>
    <b v="0"/>
    <x v="79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x v="3970"/>
    <b v="0"/>
    <x v="84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x v="3971"/>
    <b v="0"/>
    <x v="79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x v="3972"/>
    <b v="0"/>
    <x v="22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x v="3973"/>
    <b v="0"/>
    <x v="7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x v="3974"/>
    <b v="0"/>
    <x v="202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x v="3975"/>
    <b v="0"/>
    <x v="78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x v="3976"/>
    <b v="0"/>
    <x v="73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x v="3977"/>
    <b v="0"/>
    <x v="79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x v="3978"/>
    <b v="0"/>
    <x v="22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x v="3979"/>
    <b v="0"/>
    <x v="79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x v="3980"/>
    <b v="0"/>
    <x v="63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x v="3981"/>
    <b v="0"/>
    <x v="63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x v="3982"/>
    <b v="0"/>
    <x v="81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x v="3983"/>
    <b v="0"/>
    <x v="67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x v="3984"/>
    <b v="0"/>
    <x v="73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x v="3985"/>
    <b v="0"/>
    <x v="10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x v="3986"/>
    <b v="0"/>
    <x v="62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x v="3987"/>
    <b v="0"/>
    <x v="62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x v="573"/>
    <x v="2"/>
    <s v="US"/>
    <s v="USD"/>
    <n v="1440813413"/>
    <x v="3988"/>
    <b v="0"/>
    <x v="80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x v="3989"/>
    <b v="0"/>
    <x v="78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x v="3990"/>
    <b v="0"/>
    <x v="8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x v="3991"/>
    <b v="0"/>
    <x v="29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x v="3992"/>
    <b v="0"/>
    <x v="82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x v="3993"/>
    <b v="0"/>
    <x v="29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x v="3994"/>
    <b v="0"/>
    <x v="29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x v="3995"/>
    <b v="0"/>
    <x v="80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x v="3996"/>
    <b v="0"/>
    <x v="5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x v="3997"/>
    <b v="0"/>
    <x v="78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x v="3998"/>
    <b v="0"/>
    <x v="8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x v="3999"/>
    <b v="0"/>
    <x v="25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x v="6"/>
    <x v="115"/>
    <x v="2"/>
    <s v="US"/>
    <s v="USD"/>
    <n v="1462631358"/>
    <x v="4000"/>
    <b v="0"/>
    <x v="29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x v="4001"/>
    <b v="0"/>
    <x v="25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x v="4002"/>
    <b v="0"/>
    <x v="80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x v="4003"/>
    <b v="0"/>
    <x v="84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x v="2"/>
    <x v="116"/>
    <x v="2"/>
    <s v="US"/>
    <s v="USD"/>
    <n v="1412740457"/>
    <x v="4004"/>
    <b v="0"/>
    <x v="29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x v="4005"/>
    <b v="0"/>
    <x v="84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x v="4006"/>
    <b v="0"/>
    <x v="29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x v="4007"/>
    <b v="0"/>
    <x v="29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x v="4008"/>
    <b v="0"/>
    <x v="80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x v="4009"/>
    <b v="0"/>
    <x v="8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x v="4010"/>
    <b v="0"/>
    <x v="44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x v="4011"/>
    <b v="0"/>
    <x v="80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x v="4012"/>
    <b v="0"/>
    <x v="78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x v="4013"/>
    <b v="0"/>
    <x v="84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x v="4014"/>
    <b v="0"/>
    <x v="78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x v="4015"/>
    <b v="0"/>
    <x v="29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x v="4016"/>
    <b v="0"/>
    <x v="63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x v="4017"/>
    <b v="0"/>
    <x v="84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x v="176"/>
    <x v="2"/>
    <s v="GB"/>
    <s v="GBP"/>
    <n v="1475877108"/>
    <x v="4018"/>
    <b v="0"/>
    <x v="80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x v="4019"/>
    <b v="0"/>
    <x v="80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x v="4020"/>
    <b v="0"/>
    <x v="8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x v="4021"/>
    <b v="0"/>
    <x v="84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x v="4022"/>
    <b v="0"/>
    <x v="438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x v="4023"/>
    <b v="0"/>
    <x v="78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x v="4024"/>
    <b v="0"/>
    <x v="29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x v="4025"/>
    <b v="0"/>
    <x v="80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x v="4026"/>
    <b v="0"/>
    <x v="78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x v="4027"/>
    <b v="0"/>
    <x v="63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x v="4028"/>
    <b v="0"/>
    <x v="202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x v="4029"/>
    <b v="0"/>
    <x v="78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x v="4030"/>
    <b v="0"/>
    <x v="79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x v="4031"/>
    <b v="0"/>
    <x v="78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x v="4032"/>
    <b v="0"/>
    <x v="63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x v="4033"/>
    <b v="0"/>
    <x v="225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x v="4034"/>
    <b v="0"/>
    <x v="84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n v="1413925887"/>
    <x v="4035"/>
    <b v="0"/>
    <x v="20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x v="4036"/>
    <b v="0"/>
    <x v="5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x v="4037"/>
    <b v="0"/>
    <x v="84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x v="4038"/>
    <b v="0"/>
    <x v="80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x v="4039"/>
    <b v="0"/>
    <x v="81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x v="4040"/>
    <b v="0"/>
    <x v="84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n v="1473160954"/>
    <x v="4041"/>
    <b v="0"/>
    <x v="84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x v="4042"/>
    <b v="0"/>
    <x v="8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x v="4043"/>
    <b v="0"/>
    <x v="78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x v="4044"/>
    <b v="0"/>
    <x v="80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x v="4045"/>
    <b v="0"/>
    <x v="29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x v="4046"/>
    <b v="0"/>
    <x v="8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x v="4047"/>
    <b v="0"/>
    <x v="80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x v="4048"/>
    <b v="0"/>
    <x v="110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x v="4049"/>
    <b v="0"/>
    <x v="29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x v="4050"/>
    <b v="0"/>
    <x v="29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x v="4051"/>
    <b v="0"/>
    <x v="78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x v="4052"/>
    <b v="0"/>
    <x v="62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x v="4053"/>
    <b v="0"/>
    <x v="84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x v="4054"/>
    <b v="0"/>
    <x v="78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x v="4055"/>
    <b v="0"/>
    <x v="64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x v="4056"/>
    <b v="0"/>
    <x v="82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x v="4057"/>
    <b v="0"/>
    <x v="79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x v="4058"/>
    <b v="0"/>
    <x v="80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x v="4059"/>
    <b v="0"/>
    <x v="63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x v="4060"/>
    <b v="0"/>
    <x v="81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x v="4061"/>
    <b v="0"/>
    <x v="78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x v="4062"/>
    <b v="0"/>
    <x v="8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x v="4063"/>
    <b v="0"/>
    <x v="82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x v="4064"/>
    <b v="0"/>
    <x v="79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x v="4065"/>
    <b v="0"/>
    <x v="80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x v="4066"/>
    <b v="0"/>
    <x v="29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x v="4067"/>
    <b v="0"/>
    <x v="5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x v="4068"/>
    <b v="0"/>
    <x v="29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x v="4069"/>
    <b v="0"/>
    <x v="62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x v="4070"/>
    <b v="0"/>
    <x v="79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x v="4071"/>
    <b v="0"/>
    <x v="78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x v="4072"/>
    <b v="0"/>
    <x v="84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x v="4073"/>
    <b v="0"/>
    <x v="84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x v="4074"/>
    <b v="0"/>
    <x v="64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x v="4075"/>
    <b v="0"/>
    <x v="62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x v="4076"/>
    <b v="0"/>
    <x v="78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x v="4077"/>
    <b v="0"/>
    <x v="79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x v="4078"/>
    <b v="0"/>
    <x v="78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x v="4079"/>
    <b v="0"/>
    <x v="29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x v="4080"/>
    <b v="0"/>
    <x v="78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x v="4081"/>
    <b v="0"/>
    <x v="8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x v="4082"/>
    <b v="0"/>
    <x v="84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x v="4083"/>
    <b v="0"/>
    <x v="79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x v="4084"/>
    <b v="0"/>
    <x v="29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x v="4085"/>
    <b v="0"/>
    <x v="29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x v="4086"/>
    <b v="0"/>
    <x v="81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x v="376"/>
    <x v="117"/>
    <x v="2"/>
    <s v="US"/>
    <s v="USD"/>
    <n v="1468777786"/>
    <x v="4087"/>
    <b v="0"/>
    <x v="78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x v="4088"/>
    <b v="0"/>
    <x v="8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x v="4089"/>
    <b v="0"/>
    <x v="22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x v="4090"/>
    <b v="0"/>
    <x v="8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x v="4091"/>
    <b v="0"/>
    <x v="22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x v="4092"/>
    <b v="0"/>
    <x v="29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x v="4093"/>
    <b v="0"/>
    <x v="80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x v="4094"/>
    <b v="0"/>
    <x v="22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x v="4095"/>
    <b v="0"/>
    <x v="29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x v="4096"/>
    <b v="0"/>
    <x v="81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x v="4097"/>
    <b v="0"/>
    <x v="78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x v="4098"/>
    <b v="0"/>
    <x v="78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x v="4099"/>
    <b v="0"/>
    <x v="29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x v="4100"/>
    <b v="0"/>
    <x v="78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x v="4101"/>
    <b v="0"/>
    <x v="78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x v="4102"/>
    <b v="0"/>
    <x v="79"/>
    <b v="0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x v="4103"/>
    <b v="0"/>
    <x v="79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x v="4104"/>
    <b v="0"/>
    <x v="25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x v="4105"/>
    <b v="0"/>
    <x v="79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x v="4106"/>
    <b v="0"/>
    <x v="51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x v="4107"/>
    <b v="0"/>
    <x v="80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x v="4108"/>
    <b v="0"/>
    <x v="29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x v="4109"/>
    <b v="0"/>
    <x v="78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x v="4110"/>
    <b v="0"/>
    <x v="79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x v="4111"/>
    <b v="0"/>
    <x v="79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x v="4112"/>
    <b v="0"/>
    <x v="29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x v="4113"/>
    <b v="0"/>
    <x v="83"/>
    <b v="0"/>
    <x v="6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AFB64-E296-B948-8A67-F4886F5DAE23}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985AB-3AD2-C842-963D-732AA8213ABD}" name="PivotTable3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BF202-E483-FF42-BF23-F9931B7A35F0}" name="PivotTable4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1584C-ECD1-1D49-8093-13449DE333E2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7ADD14-4F2C-0144-A522-27F9D421D246}" name="PivotTable6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Category and Subcategory" fld="1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79117-B0FF-C24F-95CE-78CCFDB11D04}">
  <sheetPr codeName="Sheet1"/>
  <dimension ref="A1:F6"/>
  <sheetViews>
    <sheetView topLeftCell="A5"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83203125" bestFit="1" customWidth="1"/>
    <col min="8" max="8" width="15.6640625" bestFit="1" customWidth="1"/>
    <col min="9" max="9" width="20.83203125" bestFit="1" customWidth="1"/>
    <col min="10" max="10" width="20" bestFit="1" customWidth="1"/>
    <col min="11" max="11" width="25.1640625" bestFit="1" customWidth="1"/>
    <col min="12" max="12" width="20.83203125" bestFit="1" customWidth="1"/>
    <col min="13" max="13" width="14" bestFit="1" customWidth="1"/>
    <col min="14" max="14" width="20" bestFit="1" customWidth="1"/>
    <col min="15" max="15" width="25.1640625" bestFit="1" customWidth="1"/>
    <col min="16" max="16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21E39-F2A4-7043-954C-9F854B2E2788}">
  <sheetPr codeName="Sheet2"/>
  <dimension ref="A1:F47"/>
  <sheetViews>
    <sheetView topLeftCell="A21"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3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3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3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3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3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3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3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3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3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3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3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3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3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3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3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3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3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3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3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3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3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3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3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3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3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3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3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3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3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3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3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3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3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3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3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3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3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3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0500-CA03-DC44-BD3C-A43F2A09645E}">
  <sheetPr codeName="Sheet3"/>
  <dimension ref="A1:F46"/>
  <sheetViews>
    <sheetView topLeftCell="A19" workbookViewId="0">
      <selection activeCell="I22" sqref="I2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8268</v>
      </c>
      <c r="B5" s="11"/>
      <c r="C5" s="11">
        <v>78</v>
      </c>
      <c r="D5" s="11"/>
      <c r="E5" s="11"/>
      <c r="F5" s="11">
        <v>78</v>
      </c>
    </row>
    <row r="6" spans="1:6" x14ac:dyDescent="0.2">
      <c r="A6" s="13" t="s">
        <v>8267</v>
      </c>
      <c r="B6" s="11"/>
      <c r="C6" s="11"/>
      <c r="D6" s="11"/>
      <c r="E6" s="11">
        <v>164</v>
      </c>
      <c r="F6" s="11">
        <v>164</v>
      </c>
    </row>
    <row r="7" spans="1:6" x14ac:dyDescent="0.2">
      <c r="A7" s="13" t="s">
        <v>8266</v>
      </c>
      <c r="B7" s="11"/>
      <c r="C7" s="11">
        <v>52</v>
      </c>
      <c r="D7" s="11"/>
      <c r="E7" s="11"/>
      <c r="F7" s="11">
        <v>52</v>
      </c>
    </row>
    <row r="8" spans="1:6" x14ac:dyDescent="0.2">
      <c r="A8" s="13" t="s">
        <v>8265</v>
      </c>
      <c r="B8" s="11">
        <v>31</v>
      </c>
      <c r="C8" s="11"/>
      <c r="D8" s="11"/>
      <c r="E8" s="11"/>
      <c r="F8" s="11">
        <v>31</v>
      </c>
    </row>
    <row r="9" spans="1:6" x14ac:dyDescent="0.2">
      <c r="A9" s="13" t="s">
        <v>8264</v>
      </c>
      <c r="B9" s="11"/>
      <c r="C9" s="11"/>
      <c r="D9" s="11"/>
      <c r="E9" s="11">
        <v>48</v>
      </c>
      <c r="F9" s="11">
        <v>48</v>
      </c>
    </row>
    <row r="10" spans="1:6" x14ac:dyDescent="0.2">
      <c r="A10" s="13" t="s">
        <v>8263</v>
      </c>
      <c r="B10" s="11"/>
      <c r="C10" s="11"/>
      <c r="D10" s="11"/>
      <c r="E10" s="11">
        <v>49</v>
      </c>
      <c r="F10" s="11">
        <v>49</v>
      </c>
    </row>
    <row r="11" spans="1:6" x14ac:dyDescent="0.2">
      <c r="A11" s="13" t="s">
        <v>8282</v>
      </c>
      <c r="B11" s="11">
        <v>15</v>
      </c>
      <c r="C11" s="11">
        <v>101</v>
      </c>
      <c r="D11" s="11"/>
      <c r="E11" s="11"/>
      <c r="F11" s="11">
        <v>116</v>
      </c>
    </row>
    <row r="12" spans="1:6" x14ac:dyDescent="0.2">
      <c r="A12" s="13" t="s">
        <v>8297</v>
      </c>
      <c r="B12" s="11"/>
      <c r="C12" s="11">
        <v>14</v>
      </c>
      <c r="D12" s="11"/>
      <c r="E12" s="11"/>
      <c r="F12" s="11">
        <v>14</v>
      </c>
    </row>
    <row r="13" spans="1:6" x14ac:dyDescent="0.2">
      <c r="A13" s="13" t="s">
        <v>8296</v>
      </c>
      <c r="B13" s="11"/>
      <c r="C13" s="11"/>
      <c r="D13" s="11">
        <v>4</v>
      </c>
      <c r="E13" s="11">
        <v>34</v>
      </c>
      <c r="F13" s="11">
        <v>38</v>
      </c>
    </row>
    <row r="14" spans="1:6" x14ac:dyDescent="0.2">
      <c r="A14" s="13" t="s">
        <v>8281</v>
      </c>
      <c r="B14" s="11"/>
      <c r="C14" s="11">
        <v>23</v>
      </c>
      <c r="D14" s="11"/>
      <c r="E14" s="11"/>
      <c r="F14" s="11">
        <v>23</v>
      </c>
    </row>
    <row r="15" spans="1:6" x14ac:dyDescent="0.2">
      <c r="A15" s="13" t="s">
        <v>8295</v>
      </c>
      <c r="B15" s="11"/>
      <c r="C15" s="11"/>
      <c r="D15" s="11"/>
      <c r="E15" s="11">
        <v>52</v>
      </c>
      <c r="F15" s="11">
        <v>52</v>
      </c>
    </row>
    <row r="16" spans="1:6" x14ac:dyDescent="0.2">
      <c r="A16" s="13" t="s">
        <v>8280</v>
      </c>
      <c r="B16" s="11"/>
      <c r="C16" s="11">
        <v>73</v>
      </c>
      <c r="D16" s="11"/>
      <c r="E16" s="11"/>
      <c r="F16" s="11">
        <v>73</v>
      </c>
    </row>
    <row r="17" spans="1:6" x14ac:dyDescent="0.2">
      <c r="A17" s="13" t="s">
        <v>8279</v>
      </c>
      <c r="B17" s="11">
        <v>23</v>
      </c>
      <c r="C17" s="11"/>
      <c r="D17" s="11"/>
      <c r="E17" s="11"/>
      <c r="F17" s="11">
        <v>23</v>
      </c>
    </row>
    <row r="18" spans="1:6" x14ac:dyDescent="0.2">
      <c r="A18" s="13" t="s">
        <v>8298</v>
      </c>
      <c r="B18" s="11"/>
      <c r="C18" s="11"/>
      <c r="D18" s="11"/>
      <c r="E18" s="11">
        <v>33</v>
      </c>
      <c r="F18" s="11">
        <v>33</v>
      </c>
    </row>
    <row r="19" spans="1:6" x14ac:dyDescent="0.2">
      <c r="A19" s="13" t="s">
        <v>8278</v>
      </c>
      <c r="B19" s="11"/>
      <c r="C19" s="11"/>
      <c r="D19" s="11"/>
      <c r="E19" s="11">
        <v>30</v>
      </c>
      <c r="F19" s="11">
        <v>30</v>
      </c>
    </row>
    <row r="20" spans="1:6" x14ac:dyDescent="0.2">
      <c r="A20" s="13" t="s">
        <v>8291</v>
      </c>
      <c r="B20" s="11"/>
      <c r="C20" s="11">
        <v>37</v>
      </c>
      <c r="D20" s="11">
        <v>17</v>
      </c>
      <c r="E20" s="11"/>
      <c r="F20" s="11">
        <v>54</v>
      </c>
    </row>
    <row r="21" spans="1:6" x14ac:dyDescent="0.2">
      <c r="A21" s="13" t="s">
        <v>8277</v>
      </c>
      <c r="B21" s="11"/>
      <c r="C21" s="11">
        <v>20</v>
      </c>
      <c r="D21" s="11"/>
      <c r="E21" s="11">
        <v>138</v>
      </c>
      <c r="F21" s="11">
        <v>158</v>
      </c>
    </row>
    <row r="22" spans="1:6" x14ac:dyDescent="0.2">
      <c r="A22" s="13" t="s">
        <v>8276</v>
      </c>
      <c r="B22" s="11"/>
      <c r="C22" s="11">
        <v>53</v>
      </c>
      <c r="D22" s="11"/>
      <c r="E22" s="11"/>
      <c r="F22" s="11">
        <v>53</v>
      </c>
    </row>
    <row r="23" spans="1:6" x14ac:dyDescent="0.2">
      <c r="A23" s="13" t="s">
        <v>8275</v>
      </c>
      <c r="B23" s="11"/>
      <c r="C23" s="11"/>
      <c r="D23" s="11"/>
      <c r="E23" s="11">
        <v>14</v>
      </c>
      <c r="F23" s="11">
        <v>14</v>
      </c>
    </row>
    <row r="24" spans="1:6" x14ac:dyDescent="0.2">
      <c r="A24" s="13" t="s">
        <v>8290</v>
      </c>
      <c r="B24" s="11"/>
      <c r="C24" s="11"/>
      <c r="D24" s="11"/>
      <c r="E24" s="11">
        <v>35</v>
      </c>
      <c r="F24" s="11">
        <v>35</v>
      </c>
    </row>
    <row r="25" spans="1:6" x14ac:dyDescent="0.2">
      <c r="A25" s="13" t="s">
        <v>8274</v>
      </c>
      <c r="B25" s="11"/>
      <c r="C25" s="11"/>
      <c r="D25" s="11"/>
      <c r="E25" s="11">
        <v>240</v>
      </c>
      <c r="F25" s="11">
        <v>240</v>
      </c>
    </row>
    <row r="26" spans="1:6" x14ac:dyDescent="0.2">
      <c r="A26" s="13" t="s">
        <v>8284</v>
      </c>
      <c r="B26" s="11">
        <v>19</v>
      </c>
      <c r="C26" s="11"/>
      <c r="D26" s="11"/>
      <c r="E26" s="11"/>
      <c r="F26" s="11">
        <v>19</v>
      </c>
    </row>
    <row r="27" spans="1:6" x14ac:dyDescent="0.2">
      <c r="A27" s="13" t="s">
        <v>8287</v>
      </c>
      <c r="B27" s="11"/>
      <c r="C27" s="11">
        <v>14</v>
      </c>
      <c r="D27" s="11"/>
      <c r="E27" s="11"/>
      <c r="F27" s="11">
        <v>14</v>
      </c>
    </row>
    <row r="28" spans="1:6" x14ac:dyDescent="0.2">
      <c r="A28" s="13" t="s">
        <v>8294</v>
      </c>
      <c r="B28" s="11"/>
      <c r="C28" s="11">
        <v>11</v>
      </c>
      <c r="D28" s="11"/>
      <c r="E28" s="11"/>
      <c r="F28" s="11">
        <v>11</v>
      </c>
    </row>
    <row r="29" spans="1:6" x14ac:dyDescent="0.2">
      <c r="A29" s="13" t="s">
        <v>8283</v>
      </c>
      <c r="B29" s="11"/>
      <c r="C29" s="11">
        <v>34</v>
      </c>
      <c r="D29" s="11"/>
      <c r="E29" s="11">
        <v>62</v>
      </c>
      <c r="F29" s="11">
        <v>96</v>
      </c>
    </row>
    <row r="30" spans="1:6" x14ac:dyDescent="0.2">
      <c r="A30" s="13" t="s">
        <v>8289</v>
      </c>
      <c r="B30" s="11"/>
      <c r="C30" s="11">
        <v>13</v>
      </c>
      <c r="D30" s="11"/>
      <c r="E30" s="11"/>
      <c r="F30" s="11">
        <v>13</v>
      </c>
    </row>
    <row r="31" spans="1:6" x14ac:dyDescent="0.2">
      <c r="A31" s="13" t="s">
        <v>8288</v>
      </c>
      <c r="B31" s="11">
        <v>16</v>
      </c>
      <c r="C31" s="11"/>
      <c r="D31" s="11"/>
      <c r="E31" s="11"/>
      <c r="F31" s="11">
        <v>16</v>
      </c>
    </row>
    <row r="32" spans="1:6" x14ac:dyDescent="0.2">
      <c r="A32" s="13" t="s">
        <v>8302</v>
      </c>
      <c r="B32" s="11"/>
      <c r="C32" s="11">
        <v>32</v>
      </c>
      <c r="D32" s="11"/>
      <c r="E32" s="11"/>
      <c r="F32" s="11">
        <v>32</v>
      </c>
    </row>
    <row r="33" spans="1:6" x14ac:dyDescent="0.2">
      <c r="A33" s="13" t="s">
        <v>8273</v>
      </c>
      <c r="B33" s="11"/>
      <c r="C33" s="11">
        <v>34</v>
      </c>
      <c r="D33" s="11"/>
      <c r="E33" s="11"/>
      <c r="F33" s="11">
        <v>34</v>
      </c>
    </row>
    <row r="34" spans="1:6" x14ac:dyDescent="0.2">
      <c r="A34" s="13" t="s">
        <v>8272</v>
      </c>
      <c r="B34" s="11"/>
      <c r="C34" s="11"/>
      <c r="D34" s="11"/>
      <c r="E34" s="11">
        <v>49</v>
      </c>
      <c r="F34" s="11">
        <v>49</v>
      </c>
    </row>
    <row r="35" spans="1:6" x14ac:dyDescent="0.2">
      <c r="A35" s="13" t="s">
        <v>8286</v>
      </c>
      <c r="B35" s="11"/>
      <c r="C35" s="11"/>
      <c r="D35" s="11"/>
      <c r="E35" s="11">
        <v>20</v>
      </c>
      <c r="F35" s="11">
        <v>20</v>
      </c>
    </row>
    <row r="36" spans="1:6" x14ac:dyDescent="0.2">
      <c r="A36" s="13" t="s">
        <v>8285</v>
      </c>
      <c r="B36" s="11">
        <v>6</v>
      </c>
      <c r="C36" s="11">
        <v>21</v>
      </c>
      <c r="D36" s="11"/>
      <c r="E36" s="11"/>
      <c r="F36" s="11">
        <v>27</v>
      </c>
    </row>
    <row r="37" spans="1:6" x14ac:dyDescent="0.2">
      <c r="A37" s="13" t="s">
        <v>8292</v>
      </c>
      <c r="B37" s="11"/>
      <c r="C37" s="11">
        <v>13</v>
      </c>
      <c r="D37" s="11"/>
      <c r="E37" s="11"/>
      <c r="F37" s="11">
        <v>13</v>
      </c>
    </row>
    <row r="38" spans="1:6" x14ac:dyDescent="0.2">
      <c r="A38" s="13" t="s">
        <v>8293</v>
      </c>
      <c r="B38" s="11"/>
      <c r="C38" s="11"/>
      <c r="D38" s="11"/>
      <c r="E38" s="11">
        <v>103</v>
      </c>
      <c r="F38" s="11">
        <v>103</v>
      </c>
    </row>
    <row r="39" spans="1:6" x14ac:dyDescent="0.2">
      <c r="A39" s="13" t="s">
        <v>8300</v>
      </c>
      <c r="B39" s="11"/>
      <c r="C39" s="11">
        <v>7</v>
      </c>
      <c r="D39" s="11"/>
      <c r="E39" s="11">
        <v>7</v>
      </c>
      <c r="F39" s="11">
        <v>14</v>
      </c>
    </row>
    <row r="40" spans="1:6" x14ac:dyDescent="0.2">
      <c r="A40" s="13" t="s">
        <v>8299</v>
      </c>
      <c r="B40" s="11">
        <v>15</v>
      </c>
      <c r="C40" s="11">
        <v>1</v>
      </c>
      <c r="D40" s="11"/>
      <c r="E40" s="11">
        <v>31</v>
      </c>
      <c r="F40" s="11">
        <v>47</v>
      </c>
    </row>
    <row r="41" spans="1:6" x14ac:dyDescent="0.2">
      <c r="A41" s="13" t="s">
        <v>8271</v>
      </c>
      <c r="B41" s="11">
        <v>47</v>
      </c>
      <c r="C41" s="11">
        <v>81</v>
      </c>
      <c r="D41" s="11"/>
      <c r="E41" s="11">
        <v>17</v>
      </c>
      <c r="F41" s="11">
        <v>145</v>
      </c>
    </row>
    <row r="42" spans="1:6" x14ac:dyDescent="0.2">
      <c r="A42" s="13" t="s">
        <v>8270</v>
      </c>
      <c r="B42" s="11">
        <v>59</v>
      </c>
      <c r="C42" s="11">
        <v>36</v>
      </c>
      <c r="D42" s="11"/>
      <c r="E42" s="11"/>
      <c r="F42" s="11">
        <v>95</v>
      </c>
    </row>
    <row r="43" spans="1:6" x14ac:dyDescent="0.2">
      <c r="A43" s="13" t="s">
        <v>8303</v>
      </c>
      <c r="B43" s="11">
        <v>11</v>
      </c>
      <c r="C43" s="11">
        <v>40</v>
      </c>
      <c r="D43" s="11"/>
      <c r="E43" s="11">
        <v>45</v>
      </c>
      <c r="F43" s="11">
        <v>96</v>
      </c>
    </row>
    <row r="44" spans="1:6" x14ac:dyDescent="0.2">
      <c r="A44" s="13" t="s">
        <v>8269</v>
      </c>
      <c r="B44" s="11"/>
      <c r="C44" s="11">
        <v>250</v>
      </c>
      <c r="D44" s="11">
        <v>9</v>
      </c>
      <c r="E44" s="11">
        <v>412</v>
      </c>
      <c r="F44" s="11">
        <v>671</v>
      </c>
    </row>
    <row r="45" spans="1:6" x14ac:dyDescent="0.2">
      <c r="A45" s="13" t="s">
        <v>8301</v>
      </c>
      <c r="B45" s="11">
        <v>15</v>
      </c>
      <c r="C45" s="11">
        <v>59</v>
      </c>
      <c r="D45" s="11">
        <v>3</v>
      </c>
      <c r="E45" s="11">
        <v>68</v>
      </c>
      <c r="F45" s="11">
        <v>145</v>
      </c>
    </row>
    <row r="46" spans="1:6" x14ac:dyDescent="0.2">
      <c r="A46" s="13" t="s">
        <v>8361</v>
      </c>
      <c r="B46" s="11">
        <v>257</v>
      </c>
      <c r="C46" s="11">
        <v>1097</v>
      </c>
      <c r="D46" s="11">
        <v>33</v>
      </c>
      <c r="E46" s="11">
        <v>1651</v>
      </c>
      <c r="F46" s="11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CE976-0501-A848-AE99-7374DA925767}">
  <sheetPr codeName="Sheet4"/>
  <dimension ref="A3:E17"/>
  <sheetViews>
    <sheetView workbookViewId="0">
      <selection activeCell="O8" sqref="O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3" spans="1:5" x14ac:dyDescent="0.2">
      <c r="A3" s="12" t="s">
        <v>8362</v>
      </c>
      <c r="B3" s="12" t="s">
        <v>8363</v>
      </c>
    </row>
    <row r="4" spans="1:5" x14ac:dyDescent="0.2">
      <c r="A4" s="12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">
      <c r="A5" s="17" t="s">
        <v>8372</v>
      </c>
      <c r="B5" s="11">
        <v>34</v>
      </c>
      <c r="C5" s="11">
        <v>149</v>
      </c>
      <c r="D5" s="11">
        <v>182</v>
      </c>
      <c r="E5" s="11">
        <v>365</v>
      </c>
    </row>
    <row r="6" spans="1:5" x14ac:dyDescent="0.2">
      <c r="A6" s="17" t="s">
        <v>8373</v>
      </c>
      <c r="B6" s="11">
        <v>27</v>
      </c>
      <c r="C6" s="11">
        <v>106</v>
      </c>
      <c r="D6" s="11">
        <v>202</v>
      </c>
      <c r="E6" s="11">
        <v>335</v>
      </c>
    </row>
    <row r="7" spans="1:5" x14ac:dyDescent="0.2">
      <c r="A7" s="17" t="s">
        <v>8374</v>
      </c>
      <c r="B7" s="11">
        <v>28</v>
      </c>
      <c r="C7" s="11">
        <v>108</v>
      </c>
      <c r="D7" s="11">
        <v>180</v>
      </c>
      <c r="E7" s="11">
        <v>316</v>
      </c>
    </row>
    <row r="8" spans="1:5" x14ac:dyDescent="0.2">
      <c r="A8" s="17" t="s">
        <v>8375</v>
      </c>
      <c r="B8" s="11">
        <v>27</v>
      </c>
      <c r="C8" s="11">
        <v>102</v>
      </c>
      <c r="D8" s="11">
        <v>192</v>
      </c>
      <c r="E8" s="11">
        <v>321</v>
      </c>
    </row>
    <row r="9" spans="1:5" x14ac:dyDescent="0.2">
      <c r="A9" s="17" t="s">
        <v>8366</v>
      </c>
      <c r="B9" s="11">
        <v>26</v>
      </c>
      <c r="C9" s="11">
        <v>126</v>
      </c>
      <c r="D9" s="11">
        <v>234</v>
      </c>
      <c r="E9" s="11">
        <v>386</v>
      </c>
    </row>
    <row r="10" spans="1:5" x14ac:dyDescent="0.2">
      <c r="A10" s="17" t="s">
        <v>8376</v>
      </c>
      <c r="B10" s="11">
        <v>27</v>
      </c>
      <c r="C10" s="11">
        <v>147</v>
      </c>
      <c r="D10" s="11">
        <v>211</v>
      </c>
      <c r="E10" s="11">
        <v>385</v>
      </c>
    </row>
    <row r="11" spans="1:5" x14ac:dyDescent="0.2">
      <c r="A11" s="17" t="s">
        <v>8367</v>
      </c>
      <c r="B11" s="11">
        <v>43</v>
      </c>
      <c r="C11" s="11">
        <v>150</v>
      </c>
      <c r="D11" s="11">
        <v>194</v>
      </c>
      <c r="E11" s="11">
        <v>387</v>
      </c>
    </row>
    <row r="12" spans="1:5" x14ac:dyDescent="0.2">
      <c r="A12" s="17" t="s">
        <v>8368</v>
      </c>
      <c r="B12" s="11">
        <v>33</v>
      </c>
      <c r="C12" s="11">
        <v>134</v>
      </c>
      <c r="D12" s="11">
        <v>166</v>
      </c>
      <c r="E12" s="11">
        <v>333</v>
      </c>
    </row>
    <row r="13" spans="1:5" x14ac:dyDescent="0.2">
      <c r="A13" s="17" t="s">
        <v>8369</v>
      </c>
      <c r="B13" s="11">
        <v>24</v>
      </c>
      <c r="C13" s="11">
        <v>127</v>
      </c>
      <c r="D13" s="11">
        <v>147</v>
      </c>
      <c r="E13" s="11">
        <v>298</v>
      </c>
    </row>
    <row r="14" spans="1:5" x14ac:dyDescent="0.2">
      <c r="A14" s="17" t="s">
        <v>8370</v>
      </c>
      <c r="B14" s="11">
        <v>20</v>
      </c>
      <c r="C14" s="11">
        <v>149</v>
      </c>
      <c r="D14" s="11">
        <v>183</v>
      </c>
      <c r="E14" s="11">
        <v>352</v>
      </c>
    </row>
    <row r="15" spans="1:5" x14ac:dyDescent="0.2">
      <c r="A15" s="17" t="s">
        <v>8371</v>
      </c>
      <c r="B15" s="11">
        <v>37</v>
      </c>
      <c r="C15" s="11">
        <v>114</v>
      </c>
      <c r="D15" s="11">
        <v>183</v>
      </c>
      <c r="E15" s="11">
        <v>334</v>
      </c>
    </row>
    <row r="16" spans="1:5" x14ac:dyDescent="0.2">
      <c r="A16" s="17" t="s">
        <v>8377</v>
      </c>
      <c r="B16" s="11">
        <v>23</v>
      </c>
      <c r="C16" s="11">
        <v>118</v>
      </c>
      <c r="D16" s="11">
        <v>111</v>
      </c>
      <c r="E16" s="11">
        <v>252</v>
      </c>
    </row>
    <row r="17" spans="1:5" x14ac:dyDescent="0.2">
      <c r="A17" s="17" t="s">
        <v>8361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0E9D-A6ED-184A-8C4E-DD9C0FCF092A}">
  <dimension ref="A1:E18"/>
  <sheetViews>
    <sheetView zoomScale="157" zoomScaleNormal="96" workbookViewId="0">
      <selection activeCell="N23" sqref="N23"/>
    </sheetView>
  </sheetViews>
  <sheetFormatPr baseColWidth="10" defaultRowHeight="15" x14ac:dyDescent="0.2"/>
  <cols>
    <col min="1" max="1" width="2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.1640625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8393</v>
      </c>
      <c r="B2" t="s">
        <v>8364</v>
      </c>
    </row>
    <row r="4" spans="1:5" x14ac:dyDescent="0.2">
      <c r="A4" s="12" t="s">
        <v>8395</v>
      </c>
      <c r="B4" s="12" t="s">
        <v>8363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5FAA2-5A9F-DD42-9FEF-162788B4D069}">
  <dimension ref="A1:H13"/>
  <sheetViews>
    <sheetView zoomScaleNormal="100" workbookViewId="0">
      <selection activeCell="F13" sqref="F13"/>
    </sheetView>
  </sheetViews>
  <sheetFormatPr baseColWidth="10" defaultRowHeight="15" x14ac:dyDescent="0.2"/>
  <cols>
    <col min="1" max="1" width="17" customWidth="1"/>
    <col min="2" max="2" width="17.83203125" customWidth="1"/>
    <col min="3" max="3" width="16.83203125" customWidth="1"/>
    <col min="4" max="4" width="15.83203125" customWidth="1"/>
    <col min="5" max="5" width="12.33203125" customWidth="1"/>
    <col min="6" max="6" width="20.6640625" customWidth="1"/>
    <col min="7" max="7" width="18.83203125" customWidth="1"/>
    <col min="8" max="8" width="18.5" customWidth="1"/>
  </cols>
  <sheetData>
    <row r="1" spans="1:8" s="1" customFormat="1" x14ac:dyDescent="0.2">
      <c r="A1" s="1" t="s">
        <v>8396</v>
      </c>
      <c r="B1" s="1" t="s">
        <v>8397</v>
      </c>
      <c r="C1" s="1" t="s">
        <v>8398</v>
      </c>
      <c r="D1" s="1" t="s">
        <v>8403</v>
      </c>
      <c r="E1" s="1" t="s">
        <v>8399</v>
      </c>
      <c r="F1" s="1" t="s">
        <v>8400</v>
      </c>
      <c r="G1" s="1" t="s">
        <v>8401</v>
      </c>
      <c r="H1" s="1" t="s">
        <v>8402</v>
      </c>
    </row>
    <row r="2" spans="1:8" x14ac:dyDescent="0.2">
      <c r="A2" s="9" t="s">
        <v>8404</v>
      </c>
      <c r="B2">
        <f>COUNTIFS(Kickstarter!$D:$D,"&lt;1000",Kickstarter!F:F,"successful",Kickstarter!R:R,"plays")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B2/E2*100</f>
        <v>75.806451612903231</v>
      </c>
      <c r="G2" s="19">
        <f>C2/E2*100</f>
        <v>24.193548387096776</v>
      </c>
      <c r="H2" s="19">
        <f>D2/E2*100</f>
        <v>0</v>
      </c>
    </row>
    <row r="3" spans="1:8" x14ac:dyDescent="0.2">
      <c r="A3" s="9" t="s">
        <v>8405</v>
      </c>
      <c r="B3">
        <f>COUNTIFS(Kickstarter!$D:$D,"&gt;=1000",Kickstarter!$D:$D,"&lt;=4999",Kickstarter!F:F,"successful",Kickstarter!R:R,"plays")</f>
        <v>388</v>
      </c>
      <c r="C3">
        <f>COUNTIFS(Kickstarter!$D:D,"&gt;=1000",Kickstarter!$D:$D,"&lt;=4999",Kickstarter!F:F,"failed",Kickstarter!R:R,"plays")</f>
        <v>146</v>
      </c>
      <c r="D3">
        <f>COUNTIFS(Kickstarter!$D:D,"&gt;=1000",Kickstarter!$D:$D,"&lt;=4999",Kickstarter!F:F,"canceled",Kickstarter!R:R,"plays")</f>
        <v>0</v>
      </c>
      <c r="E3">
        <f t="shared" ref="E3:E13" si="0">SUM(B3:D3)</f>
        <v>534</v>
      </c>
      <c r="F3" s="19">
        <f t="shared" ref="F3:F13" si="1">B3/E3*100</f>
        <v>72.659176029962552</v>
      </c>
      <c r="G3" s="19">
        <f t="shared" ref="G3:G13" si="2">C3/E3*100</f>
        <v>27.340823970037455</v>
      </c>
      <c r="H3" s="19">
        <f t="shared" ref="H3:H13" si="3">D3/E3*100</f>
        <v>0</v>
      </c>
    </row>
    <row r="4" spans="1:8" x14ac:dyDescent="0.2">
      <c r="A4" s="9" t="s">
        <v>8406</v>
      </c>
      <c r="B4">
        <f>COUNTIFS(Kickstarter!$D:D,"&gt;=5000",Kickstarter!$D:$D,"&lt;=9999",Kickstarter!F:F,"successful",Kickstarter!R:R,"plays")</f>
        <v>93</v>
      </c>
      <c r="C4">
        <f>COUNTIFS(Kickstarter!$D:D,"&gt;=5000",Kickstarter!$D:$D,"&lt;=9999",Kickstarter!F:F,"failed",Kickstarter!R:R,"plays")</f>
        <v>76</v>
      </c>
      <c r="D4">
        <f>COUNTIFS(Kickstarter!$D:D,"&gt;=5000",Kickstarter!$D:$D,"&lt;=9999",Kickstarter!F:F,"canceled",Kickstarter!R:R,"plays")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19">
        <f t="shared" si="3"/>
        <v>0</v>
      </c>
    </row>
    <row r="5" spans="1:8" x14ac:dyDescent="0.2">
      <c r="A5" s="9" t="s">
        <v>8407</v>
      </c>
      <c r="B5">
        <f>COUNTIFS(Kickstarter!$D:D,"&gt;=10000",Kickstarter!$D:$D,"&lt;=14999",Kickstarter!F:F,"successful",Kickstarter!R:R,"plays")</f>
        <v>39</v>
      </c>
      <c r="C5">
        <f>COUNTIFS(Kickstarter!$D:D,"&gt;=10000",Kickstarter!$D:$D,"&lt;=14999",Kickstarter!F:F,"failed",Kickstarter!R:R,"plays")</f>
        <v>33</v>
      </c>
      <c r="D5">
        <f>COUNTIFS(Kickstarter!$D:D,"&gt;=10000",Kickstarter!$D:$D,"&lt;=14999",Kickstarter!F:F,"canceled",Kickstarter!R:R,"plays")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19">
        <f t="shared" si="3"/>
        <v>0</v>
      </c>
    </row>
    <row r="6" spans="1:8" x14ac:dyDescent="0.2">
      <c r="A6" s="9" t="s">
        <v>8408</v>
      </c>
      <c r="B6">
        <f>COUNTIFS(Kickstarter!$D:D,"&gt;=15000",Kickstarter!$D:$D,"&lt;=19999",Kickstarter!F:F,"successful",Kickstarter!R:R,"plays")</f>
        <v>12</v>
      </c>
      <c r="C6">
        <f>COUNTIFS(Kickstarter!$D:D,"&gt;=15000",Kickstarter!$D:$D,"&lt;=19999",Kickstarter!F:F,"successful",Kickstarter!R:R,"plays")</f>
        <v>12</v>
      </c>
      <c r="D6">
        <f>COUNTIFS(Kickstarter!$D:D,"&gt;=15000",Kickstarter!$D:$D,"&lt;=19999",Kickstarter!F:F,"canceled",Kickstarter!R:R,"plays")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8" x14ac:dyDescent="0.2">
      <c r="A7" s="9" t="s">
        <v>8409</v>
      </c>
      <c r="B7">
        <f>COUNTIFS(Kickstarter!$D:$D,"&gt;=20000",Kickstarter!$D:$D,"&lt;=24999",Kickstarter!F:F,"successful",Kickstarter!R:R,"plays")</f>
        <v>9</v>
      </c>
      <c r="C7">
        <f>COUNTIFS(Kickstarter!$D:D,"&gt;=20000",Kickstarter!$D:$D,"&lt;=24999",Kickstarter!F:F,"failed",Kickstarter!R:R,"plays")</f>
        <v>11</v>
      </c>
      <c r="D7">
        <f>COUNTIFS(Kickstarter!$D:D,"&gt;=20000",Kickstarter!$D:$D,"&lt;=24999",Kickstarter!F:F,"canceled",Kickstarter!R:R,"plays")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 s="19">
        <f t="shared" si="3"/>
        <v>0</v>
      </c>
    </row>
    <row r="8" spans="1:8" x14ac:dyDescent="0.2">
      <c r="A8" s="9" t="s">
        <v>8410</v>
      </c>
      <c r="B8">
        <f>COUNTIFS(Kickstarter!$D:D,"&gt;=25000",Kickstarter!$D:$D,"&lt;=29999",Kickstarter!F:F,"successful",Kickstarter!R:R,"plays")</f>
        <v>1</v>
      </c>
      <c r="C8">
        <f>COUNTIFS(Kickstarter!$D:D,"&gt;=25000",Kickstarter!$D:$D,"&lt;=29999",Kickstarter!F:F,"failed",Kickstarter!R:R,"plays")</f>
        <v>4</v>
      </c>
      <c r="D8">
        <f>COUNTIFS(Kickstarter!$D:D,"&gt;=25000",Kickstarter!$D:$D,"&lt;=29999",Kickstarter!F:F,"canceled",Kickstarter!R:R,"plays")</f>
        <v>0</v>
      </c>
      <c r="E8">
        <f t="shared" si="0"/>
        <v>5</v>
      </c>
      <c r="F8" s="19">
        <f t="shared" si="1"/>
        <v>20</v>
      </c>
      <c r="G8" s="19">
        <f t="shared" si="2"/>
        <v>80</v>
      </c>
      <c r="H8" s="19">
        <f t="shared" si="3"/>
        <v>0</v>
      </c>
    </row>
    <row r="9" spans="1:8" x14ac:dyDescent="0.2">
      <c r="A9" s="9" t="s">
        <v>8411</v>
      </c>
      <c r="B9">
        <f>COUNTIFS(Kickstarter!$D:D,"&gt;=30000",Kickstarter!$D:$D,"&lt;=34999",Kickstarter!F:F,"successful",Kickstarter!R:R,"plays")</f>
        <v>3</v>
      </c>
      <c r="C9">
        <f>COUNTIFS(Kickstarter!$D:D,"&gt;=30000",Kickstarter!$D:$D,"&lt;=34999",Kickstarter!F:F,"failed",Kickstarter!R:R,"plays")</f>
        <v>8</v>
      </c>
      <c r="D9">
        <f>COUNTIFS(Kickstarter!$D:D,"&gt;=30000",Kickstarter!$D:$D,"&lt;=34999",Kickstarter!F:F,"canceled",Kickstarter!R:R,"plays")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19">
        <f t="shared" si="3"/>
        <v>0</v>
      </c>
    </row>
    <row r="10" spans="1:8" x14ac:dyDescent="0.2">
      <c r="A10" s="9" t="s">
        <v>8412</v>
      </c>
      <c r="B10">
        <f>COUNTIFS(Kickstarter!$D:D,"&gt;=35000",Kickstarter!$D:$D,"&lt;=39999",Kickstarter!F:F,"successful",Kickstarter!R:R,"plays")</f>
        <v>4</v>
      </c>
      <c r="C10">
        <f>COUNTIFS(Kickstarter!$D:D,"&gt;=35000",Kickstarter!$D:$D,"&lt;=39999",Kickstarter!F:F,"failed",Kickstarter!R:R,"plays")</f>
        <v>2</v>
      </c>
      <c r="D10">
        <f>COUNTIFS(Kickstarter!$D:D,"&gt;=35000",Kickstarter!$D:$D,"&lt;=39999",Kickstarter!F:F,"canceled",Kickstarter!R:R,"plays")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19">
        <f t="shared" si="3"/>
        <v>0</v>
      </c>
    </row>
    <row r="11" spans="1:8" x14ac:dyDescent="0.2">
      <c r="A11" s="9" t="s">
        <v>8413</v>
      </c>
      <c r="B11">
        <f>COUNTIFS(Kickstarter!$D:D,"&gt;=40000",Kickstarter!$D:$D,"&lt;=44999",Kickstarter!F:F,"successful",Kickstarter!R:R,"plays")</f>
        <v>2</v>
      </c>
      <c r="C11">
        <f>COUNTIFS(Kickstarter!$D:D,"&gt;=40000",Kickstarter!$D:$D,"&lt;=44999",Kickstarter!F:F,"failed",Kickstarter!R:R,"plays")</f>
        <v>1</v>
      </c>
      <c r="D11">
        <f>COUNTIFS(Kickstarter!$D:D,"&gt;=40000",Kickstarter!$D:$D,"&lt;=44999",Kickstarter!F:F,"canceled",Kickstarter!R:R,"plays")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19">
        <f t="shared" si="3"/>
        <v>0</v>
      </c>
    </row>
    <row r="12" spans="1:8" x14ac:dyDescent="0.2">
      <c r="A12" s="9" t="s">
        <v>8415</v>
      </c>
      <c r="B12">
        <f>COUNTIFS(Kickstarter!$D:D,"&gt;=45000",Kickstarter!$D:$D,"&lt;=49999",Kickstarter!F:F,"successful",Kickstarter!R:R,"plays")</f>
        <v>0</v>
      </c>
      <c r="C12">
        <f>COUNTIFS(Kickstarter!$D:D,"&gt;=45000",Kickstarter!$D:$D,"&lt;=50000",Kickstarter!F:F,"failed",Kickstarter!R:R,"plays")</f>
        <v>5</v>
      </c>
      <c r="D12">
        <f>COUNTIFS(Kickstarter!$D:D,"&gt;=45000",Kickstarter!$D:$D,"&lt;=50000",Kickstarter!F:F,"canceled",Kickstarter!R:R,"plays")</f>
        <v>0</v>
      </c>
      <c r="E12">
        <f t="shared" si="0"/>
        <v>5</v>
      </c>
      <c r="F12" s="19">
        <f t="shared" si="1"/>
        <v>0</v>
      </c>
      <c r="G12" s="19">
        <f t="shared" si="2"/>
        <v>100</v>
      </c>
      <c r="H12" s="19">
        <f t="shared" si="3"/>
        <v>0</v>
      </c>
    </row>
    <row r="13" spans="1:8" x14ac:dyDescent="0.2">
      <c r="A13" s="9" t="s">
        <v>8414</v>
      </c>
      <c r="B13">
        <f>COUNTIFS(Kickstarter!$D:D,"&gt;50000",Kickstarter!F:F,"successful",Kickstarter!R:R,"plays")</f>
        <v>2</v>
      </c>
      <c r="C13">
        <f>COUNTIFS(Kickstarter!$D:D,"&gt;50000",Kickstarter!F:F,"failed",Kickstarter!R:R,"plays")</f>
        <v>10</v>
      </c>
      <c r="D13">
        <f>COUNTIFS(Kickstarter!$D:D,"&gt;50000",Kickstarter!F:F,"canceled",Kickstarter!R:R,"plays")</f>
        <v>0</v>
      </c>
      <c r="E13">
        <f t="shared" si="0"/>
        <v>12</v>
      </c>
      <c r="F13" s="19">
        <f t="shared" si="1"/>
        <v>16.666666666666664</v>
      </c>
      <c r="G13" s="19">
        <f t="shared" si="2"/>
        <v>83.333333333333343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V4115"/>
  <sheetViews>
    <sheetView topLeftCell="C1" zoomScale="87" zoomScaleNormal="87" workbookViewId="0">
      <selection activeCell="V522" sqref="V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1640625" customWidth="1"/>
    <col min="16" max="16" width="22.5" customWidth="1"/>
    <col min="17" max="17" width="41.1640625" customWidth="1"/>
    <col min="18" max="18" width="22.5" customWidth="1"/>
    <col min="19" max="19" width="25.5" style="15" customWidth="1"/>
    <col min="20" max="20" width="19.33203125" customWidth="1"/>
    <col min="21" max="21" width="16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0" t="s">
        <v>8359</v>
      </c>
      <c r="S1" s="16" t="s">
        <v>8365</v>
      </c>
      <c r="T1" s="1" t="s">
        <v>8394</v>
      </c>
      <c r="U1" s="1" t="s">
        <v>8393</v>
      </c>
      <c r="V1">
        <f>COUNTIFS(Kickstarter!F:F,"&lt;1000,Kickstarter!D:D,""plays")</f>
        <v>0</v>
      </c>
    </row>
    <row r="2" spans="1:22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2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2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2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2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2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2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2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2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2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2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2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2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2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2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1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1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1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1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1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1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1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1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1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  <c r="U522">
        <f>YEAR(S522)</f>
        <v>2015</v>
      </c>
    </row>
    <row r="523" spans="1:21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1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1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  <c r="U526">
        <f>YEAR(S526)</f>
        <v>2016</v>
      </c>
    </row>
    <row r="527" spans="1:21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  <c r="U528">
        <f>YEAR(S528)</f>
        <v>2015</v>
      </c>
    </row>
    <row r="529" spans="1:21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1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1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1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1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1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  <c r="U535">
        <f>YEAR(S535)</f>
        <v>2016</v>
      </c>
    </row>
    <row r="536" spans="1:21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  <c r="U537">
        <f t="shared" ref="U537:U538" si="36">YEAR(S537)</f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  <c r="U538">
        <f t="shared" si="36"/>
        <v>2015</v>
      </c>
    </row>
    <row r="539" spans="1:21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1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  <c r="U541">
        <f>YEAR(S541)</f>
        <v>2016</v>
      </c>
    </row>
    <row r="542" spans="1:21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1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1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14">
        <f t="shared" ref="S579:S642" si="39">(((J579/60)/60)/24)+DATE(1970,1,1)</f>
        <v>42450.589143518519</v>
      </c>
      <c r="T579" s="14">
        <f t="shared" ref="T579:T642" si="40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14">
        <f t="shared" si="39"/>
        <v>42230.578622685185</v>
      </c>
      <c r="T580" s="14">
        <f t="shared" si="40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14">
        <f t="shared" si="39"/>
        <v>41968.852118055554</v>
      </c>
      <c r="T581" s="14">
        <f t="shared" si="40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14">
        <f t="shared" si="39"/>
        <v>42605.908182870371</v>
      </c>
      <c r="T582" s="14">
        <f t="shared" si="40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14">
        <f t="shared" si="39"/>
        <v>42188.012777777782</v>
      </c>
      <c r="T583" s="14">
        <f t="shared" si="40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14">
        <f t="shared" si="39"/>
        <v>42055.739803240736</v>
      </c>
      <c r="T584" s="14">
        <f t="shared" si="40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14">
        <f t="shared" si="39"/>
        <v>42052.93850694444</v>
      </c>
      <c r="T585" s="14">
        <f t="shared" si="40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14">
        <f t="shared" si="39"/>
        <v>42049.716620370367</v>
      </c>
      <c r="T586" s="14">
        <f t="shared" si="40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14">
        <f t="shared" si="39"/>
        <v>42283.3909375</v>
      </c>
      <c r="T587" s="14">
        <f t="shared" si="40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14">
        <f t="shared" si="39"/>
        <v>42020.854247685187</v>
      </c>
      <c r="T588" s="14">
        <f t="shared" si="40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14">
        <f t="shared" si="39"/>
        <v>42080.757326388892</v>
      </c>
      <c r="T589" s="14">
        <f t="shared" si="40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14">
        <f t="shared" si="39"/>
        <v>42631.769513888896</v>
      </c>
      <c r="T590" s="14">
        <f t="shared" si="40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14">
        <f t="shared" si="39"/>
        <v>42178.614571759259</v>
      </c>
      <c r="T591" s="14">
        <f t="shared" si="40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14">
        <f t="shared" si="39"/>
        <v>42377.554756944446</v>
      </c>
      <c r="T592" s="14">
        <f t="shared" si="40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14">
        <f t="shared" si="39"/>
        <v>42177.543171296296</v>
      </c>
      <c r="T593" s="14">
        <f t="shared" si="40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14">
        <f t="shared" si="39"/>
        <v>41946.232175925928</v>
      </c>
      <c r="T594" s="14">
        <f t="shared" si="40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14">
        <f t="shared" si="39"/>
        <v>42070.677604166667</v>
      </c>
      <c r="T595" s="14">
        <f t="shared" si="40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14">
        <f t="shared" si="39"/>
        <v>42446.780162037037</v>
      </c>
      <c r="T596" s="14">
        <f t="shared" si="40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14">
        <f t="shared" si="39"/>
        <v>42083.069884259254</v>
      </c>
      <c r="T597" s="14">
        <f t="shared" si="40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14">
        <f t="shared" si="39"/>
        <v>42646.896898148145</v>
      </c>
      <c r="T598" s="14">
        <f t="shared" si="40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14">
        <f t="shared" si="39"/>
        <v>42545.705266203702</v>
      </c>
      <c r="T599" s="14">
        <f t="shared" si="40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14">
        <f t="shared" si="39"/>
        <v>41948.00209490741</v>
      </c>
      <c r="T600" s="14">
        <f t="shared" si="40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14">
        <f t="shared" si="39"/>
        <v>42047.812523148154</v>
      </c>
      <c r="T601" s="14">
        <f t="shared" si="40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14">
        <f t="shared" si="39"/>
        <v>42073.798171296294</v>
      </c>
      <c r="T602" s="14">
        <f t="shared" si="40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14">
        <f t="shared" si="39"/>
        <v>41969.858090277776</v>
      </c>
      <c r="T603" s="14">
        <f t="shared" si="40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14">
        <f t="shared" si="39"/>
        <v>42143.79415509259</v>
      </c>
      <c r="T604" s="14">
        <f t="shared" si="40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14">
        <f t="shared" si="39"/>
        <v>41835.639155092591</v>
      </c>
      <c r="T605" s="14">
        <f t="shared" si="40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14">
        <f t="shared" si="39"/>
        <v>41849.035370370373</v>
      </c>
      <c r="T606" s="14">
        <f t="shared" si="40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14">
        <f t="shared" si="39"/>
        <v>42194.357731481476</v>
      </c>
      <c r="T607" s="14">
        <f t="shared" si="40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14">
        <f t="shared" si="39"/>
        <v>42102.650567129633</v>
      </c>
      <c r="T608" s="14">
        <f t="shared" si="40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14">
        <f t="shared" si="39"/>
        <v>42300.825648148151</v>
      </c>
      <c r="T609" s="14">
        <f t="shared" si="40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14">
        <f t="shared" si="39"/>
        <v>42140.921064814815</v>
      </c>
      <c r="T610" s="14">
        <f t="shared" si="40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14">
        <f t="shared" si="39"/>
        <v>42307.034074074079</v>
      </c>
      <c r="T611" s="14">
        <f t="shared" si="40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14">
        <f t="shared" si="39"/>
        <v>42086.83085648148</v>
      </c>
      <c r="T612" s="14">
        <f t="shared" si="40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14">
        <f t="shared" si="39"/>
        <v>42328.560613425929</v>
      </c>
      <c r="T613" s="14">
        <f t="shared" si="40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14">
        <f t="shared" si="39"/>
        <v>42585.031782407401</v>
      </c>
      <c r="T614" s="14">
        <f t="shared" si="40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14">
        <f t="shared" si="39"/>
        <v>42247.496759259258</v>
      </c>
      <c r="T615" s="14">
        <f t="shared" si="40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14">
        <f t="shared" si="39"/>
        <v>42515.061805555553</v>
      </c>
      <c r="T616" s="14">
        <f t="shared" si="40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14">
        <f t="shared" si="39"/>
        <v>42242.122210648144</v>
      </c>
      <c r="T617" s="14">
        <f t="shared" si="40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14">
        <f t="shared" si="39"/>
        <v>42761.376238425932</v>
      </c>
      <c r="T618" s="14">
        <f t="shared" si="40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14">
        <f t="shared" si="39"/>
        <v>42087.343090277776</v>
      </c>
      <c r="T619" s="14">
        <f t="shared" si="40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14">
        <f t="shared" si="39"/>
        <v>42317.810219907406</v>
      </c>
      <c r="T620" s="14">
        <f t="shared" si="40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14">
        <f t="shared" si="39"/>
        <v>41908.650347222225</v>
      </c>
      <c r="T621" s="14">
        <f t="shared" si="40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14">
        <f t="shared" si="39"/>
        <v>41831.716874999998</v>
      </c>
      <c r="T622" s="14">
        <f t="shared" si="40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14">
        <f t="shared" si="39"/>
        <v>42528.987696759257</v>
      </c>
      <c r="T623" s="14">
        <f t="shared" si="40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14">
        <f t="shared" si="39"/>
        <v>42532.774745370371</v>
      </c>
      <c r="T624" s="14">
        <f t="shared" si="40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14">
        <f t="shared" si="39"/>
        <v>42122.009224537032</v>
      </c>
      <c r="T625" s="14">
        <f t="shared" si="40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14">
        <f t="shared" si="39"/>
        <v>42108.988900462966</v>
      </c>
      <c r="T626" s="14">
        <f t="shared" si="40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14">
        <f t="shared" si="39"/>
        <v>42790.895567129628</v>
      </c>
      <c r="T627" s="14">
        <f t="shared" si="40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14">
        <f t="shared" si="39"/>
        <v>42198.559479166666</v>
      </c>
      <c r="T628" s="14">
        <f t="shared" si="40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14">
        <f t="shared" si="39"/>
        <v>42384.306840277779</v>
      </c>
      <c r="T629" s="14">
        <f t="shared" si="40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14">
        <f t="shared" si="39"/>
        <v>41803.692789351851</v>
      </c>
      <c r="T630" s="14">
        <f t="shared" si="40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14">
        <f t="shared" si="39"/>
        <v>42474.637824074074</v>
      </c>
      <c r="T631" s="14">
        <f t="shared" si="40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14">
        <f t="shared" si="39"/>
        <v>42223.619456018518</v>
      </c>
      <c r="T632" s="14">
        <f t="shared" si="40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14">
        <f t="shared" si="39"/>
        <v>42489.772326388891</v>
      </c>
      <c r="T633" s="14">
        <f t="shared" si="40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14">
        <f t="shared" si="39"/>
        <v>42303.659317129626</v>
      </c>
      <c r="T634" s="14">
        <f t="shared" si="40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14">
        <f t="shared" si="39"/>
        <v>42507.29932870371</v>
      </c>
      <c r="T635" s="14">
        <f t="shared" si="40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14">
        <f t="shared" si="39"/>
        <v>42031.928576388891</v>
      </c>
      <c r="T636" s="14">
        <f t="shared" si="40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14">
        <f t="shared" si="39"/>
        <v>42076.092152777783</v>
      </c>
      <c r="T637" s="14">
        <f t="shared" si="40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14">
        <f t="shared" si="39"/>
        <v>42131.455439814818</v>
      </c>
      <c r="T638" s="14">
        <f t="shared" si="40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14">
        <f t="shared" si="39"/>
        <v>42762.962013888886</v>
      </c>
      <c r="T639" s="14">
        <f t="shared" si="40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14">
        <f t="shared" si="39"/>
        <v>42759.593310185184</v>
      </c>
      <c r="T640" s="14">
        <f t="shared" si="40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14">
        <f t="shared" si="39"/>
        <v>41865.583275462966</v>
      </c>
      <c r="T641" s="14">
        <f t="shared" si="40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t="s">
        <v>8317</v>
      </c>
      <c r="R642" t="s">
        <v>8319</v>
      </c>
      <c r="S642" s="14">
        <f t="shared" si="39"/>
        <v>42683.420312500006</v>
      </c>
      <c r="T642" s="14">
        <f t="shared" si="40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14">
        <f t="shared" ref="S643:S706" si="43">(((J643/60)/60)/24)+DATE(1970,1,1)</f>
        <v>42199.57</v>
      </c>
      <c r="T643" s="14">
        <f t="shared" ref="T643:T706" si="44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14">
        <f t="shared" si="43"/>
        <v>42199.651319444441</v>
      </c>
      <c r="T644" s="14">
        <f t="shared" si="44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14">
        <f t="shared" si="43"/>
        <v>42100.642071759255</v>
      </c>
      <c r="T645" s="14">
        <f t="shared" si="44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14">
        <f t="shared" si="43"/>
        <v>41898.665960648148</v>
      </c>
      <c r="T646" s="14">
        <f t="shared" si="44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14">
        <f t="shared" si="43"/>
        <v>42564.026319444441</v>
      </c>
      <c r="T647" s="14">
        <f t="shared" si="44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14">
        <f t="shared" si="43"/>
        <v>41832.852627314816</v>
      </c>
      <c r="T648" s="14">
        <f t="shared" si="44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14">
        <f t="shared" si="43"/>
        <v>42416.767928240741</v>
      </c>
      <c r="T649" s="14">
        <f t="shared" si="44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14">
        <f t="shared" si="43"/>
        <v>41891.693379629629</v>
      </c>
      <c r="T650" s="14">
        <f t="shared" si="44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14">
        <f t="shared" si="43"/>
        <v>41877.912187499998</v>
      </c>
      <c r="T651" s="14">
        <f t="shared" si="44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14">
        <f t="shared" si="43"/>
        <v>41932.036851851852</v>
      </c>
      <c r="T652" s="14">
        <f t="shared" si="44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14">
        <f t="shared" si="43"/>
        <v>41956.017488425925</v>
      </c>
      <c r="T653" s="14">
        <f t="shared" si="44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14">
        <f t="shared" si="43"/>
        <v>42675.690393518518</v>
      </c>
      <c r="T654" s="14">
        <f t="shared" si="44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14">
        <f t="shared" si="43"/>
        <v>42199.618518518517</v>
      </c>
      <c r="T655" s="14">
        <f t="shared" si="44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14">
        <f t="shared" si="43"/>
        <v>42163.957326388889</v>
      </c>
      <c r="T656" s="14">
        <f t="shared" si="44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14">
        <f t="shared" si="43"/>
        <v>42045.957314814819</v>
      </c>
      <c r="T657" s="14">
        <f t="shared" si="44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14">
        <f t="shared" si="43"/>
        <v>42417.804618055554</v>
      </c>
      <c r="T658" s="14">
        <f t="shared" si="44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14">
        <f t="shared" si="43"/>
        <v>42331.84574074074</v>
      </c>
      <c r="T659" s="14">
        <f t="shared" si="44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14">
        <f t="shared" si="43"/>
        <v>42179.160752314812</v>
      </c>
      <c r="T660" s="14">
        <f t="shared" si="44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14">
        <f t="shared" si="43"/>
        <v>42209.593692129631</v>
      </c>
      <c r="T661" s="14">
        <f t="shared" si="44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14">
        <f t="shared" si="43"/>
        <v>41922.741655092592</v>
      </c>
      <c r="T662" s="14">
        <f t="shared" si="44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14">
        <f t="shared" si="43"/>
        <v>42636.645358796297</v>
      </c>
      <c r="T663" s="14">
        <f t="shared" si="44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14">
        <f t="shared" si="43"/>
        <v>41990.438043981485</v>
      </c>
      <c r="T664" s="14">
        <f t="shared" si="44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14">
        <f t="shared" si="43"/>
        <v>42173.843240740738</v>
      </c>
      <c r="T665" s="14">
        <f t="shared" si="44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14">
        <f t="shared" si="43"/>
        <v>42077.666377314818</v>
      </c>
      <c r="T666" s="14">
        <f t="shared" si="44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14">
        <f t="shared" si="43"/>
        <v>42688.711354166662</v>
      </c>
      <c r="T667" s="14">
        <f t="shared" si="44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14">
        <f t="shared" si="43"/>
        <v>41838.832152777781</v>
      </c>
      <c r="T668" s="14">
        <f t="shared" si="44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14">
        <f t="shared" si="43"/>
        <v>42632.373414351852</v>
      </c>
      <c r="T669" s="14">
        <f t="shared" si="44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14">
        <f t="shared" si="43"/>
        <v>42090.831273148149</v>
      </c>
      <c r="T670" s="14">
        <f t="shared" si="44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14">
        <f t="shared" si="43"/>
        <v>42527.625671296293</v>
      </c>
      <c r="T671" s="14">
        <f t="shared" si="44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14">
        <f t="shared" si="43"/>
        <v>42506.709722222222</v>
      </c>
      <c r="T672" s="14">
        <f t="shared" si="44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14">
        <f t="shared" si="43"/>
        <v>41984.692731481482</v>
      </c>
      <c r="T673" s="14">
        <f t="shared" si="44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14">
        <f t="shared" si="43"/>
        <v>41974.219490740739</v>
      </c>
      <c r="T674" s="14">
        <f t="shared" si="44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14">
        <f t="shared" si="43"/>
        <v>41838.840474537035</v>
      </c>
      <c r="T675" s="14">
        <f t="shared" si="44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14">
        <f t="shared" si="43"/>
        <v>41803.116053240738</v>
      </c>
      <c r="T676" s="14">
        <f t="shared" si="44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14">
        <f t="shared" si="43"/>
        <v>41975.930601851855</v>
      </c>
      <c r="T677" s="14">
        <f t="shared" si="44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14">
        <f t="shared" si="43"/>
        <v>42012.768298611118</v>
      </c>
      <c r="T678" s="14">
        <f t="shared" si="44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14">
        <f t="shared" si="43"/>
        <v>42504.403877314813</v>
      </c>
      <c r="T679" s="14">
        <f t="shared" si="44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14">
        <f t="shared" si="43"/>
        <v>42481.376597222217</v>
      </c>
      <c r="T680" s="14">
        <f t="shared" si="44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14">
        <f t="shared" si="43"/>
        <v>42556.695706018523</v>
      </c>
      <c r="T681" s="14">
        <f t="shared" si="44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14">
        <f t="shared" si="43"/>
        <v>41864.501516203702</v>
      </c>
      <c r="T682" s="14">
        <f t="shared" si="44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14">
        <f t="shared" si="43"/>
        <v>42639.805601851855</v>
      </c>
      <c r="T683" s="14">
        <f t="shared" si="44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14">
        <f t="shared" si="43"/>
        <v>42778.765300925923</v>
      </c>
      <c r="T684" s="14">
        <f t="shared" si="44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14">
        <f t="shared" si="43"/>
        <v>42634.900046296301</v>
      </c>
      <c r="T685" s="14">
        <f t="shared" si="44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14">
        <f t="shared" si="43"/>
        <v>41809.473275462966</v>
      </c>
      <c r="T686" s="14">
        <f t="shared" si="44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14">
        <f t="shared" si="43"/>
        <v>41971.866574074069</v>
      </c>
      <c r="T687" s="14">
        <f t="shared" si="44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14">
        <f t="shared" si="43"/>
        <v>42189.673263888893</v>
      </c>
      <c r="T688" s="14">
        <f t="shared" si="44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14">
        <f t="shared" si="43"/>
        <v>42711.750613425931</v>
      </c>
      <c r="T689" s="14">
        <f t="shared" si="44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14">
        <f t="shared" si="43"/>
        <v>42262.104780092588</v>
      </c>
      <c r="T690" s="14">
        <f t="shared" si="44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14">
        <f t="shared" si="43"/>
        <v>42675.66778935185</v>
      </c>
      <c r="T691" s="14">
        <f t="shared" si="44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14">
        <f t="shared" si="43"/>
        <v>42579.634733796294</v>
      </c>
      <c r="T692" s="14">
        <f t="shared" si="44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14">
        <f t="shared" si="43"/>
        <v>42158.028310185182</v>
      </c>
      <c r="T693" s="14">
        <f t="shared" si="44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14">
        <f t="shared" si="43"/>
        <v>42696.37572916667</v>
      </c>
      <c r="T694" s="14">
        <f t="shared" si="44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14">
        <f t="shared" si="43"/>
        <v>42094.808182870373</v>
      </c>
      <c r="T695" s="14">
        <f t="shared" si="44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14">
        <f t="shared" si="43"/>
        <v>42737.663877314815</v>
      </c>
      <c r="T696" s="14">
        <f t="shared" si="44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14">
        <f t="shared" si="43"/>
        <v>41913.521064814813</v>
      </c>
      <c r="T697" s="14">
        <f t="shared" si="44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14">
        <f t="shared" si="43"/>
        <v>41815.927106481482</v>
      </c>
      <c r="T698" s="14">
        <f t="shared" si="44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14">
        <f t="shared" si="43"/>
        <v>42388.523020833338</v>
      </c>
      <c r="T699" s="14">
        <f t="shared" si="44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14">
        <f t="shared" si="43"/>
        <v>41866.931076388886</v>
      </c>
      <c r="T700" s="14">
        <f t="shared" si="44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14">
        <f t="shared" si="43"/>
        <v>41563.485509259262</v>
      </c>
      <c r="T701" s="14">
        <f t="shared" si="44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14">
        <f t="shared" si="43"/>
        <v>42715.688437500001</v>
      </c>
      <c r="T702" s="14">
        <f t="shared" si="44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14">
        <f t="shared" si="43"/>
        <v>41813.662962962961</v>
      </c>
      <c r="T703" s="14">
        <f t="shared" si="44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14">
        <f t="shared" si="43"/>
        <v>42668.726701388892</v>
      </c>
      <c r="T704" s="14">
        <f t="shared" si="44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14">
        <f t="shared" si="43"/>
        <v>42711.950798611113</v>
      </c>
      <c r="T705" s="14">
        <f t="shared" si="44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t="s">
        <v>8317</v>
      </c>
      <c r="R706" t="s">
        <v>8319</v>
      </c>
      <c r="S706" s="14">
        <f t="shared" si="43"/>
        <v>42726.192916666667</v>
      </c>
      <c r="T706" s="14">
        <f t="shared" si="44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14">
        <f t="shared" ref="S707:S770" si="47">(((J707/60)/60)/24)+DATE(1970,1,1)</f>
        <v>42726.491643518515</v>
      </c>
      <c r="T707" s="14">
        <f t="shared" ref="T707:T770" si="48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14">
        <f t="shared" si="47"/>
        <v>42676.995173611111</v>
      </c>
      <c r="T708" s="14">
        <f t="shared" si="48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14">
        <f t="shared" si="47"/>
        <v>42696.663506944446</v>
      </c>
      <c r="T709" s="14">
        <f t="shared" si="48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14">
        <f t="shared" si="47"/>
        <v>41835.581018518518</v>
      </c>
      <c r="T710" s="14">
        <f t="shared" si="48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14">
        <f t="shared" si="47"/>
        <v>41948.041192129633</v>
      </c>
      <c r="T711" s="14">
        <f t="shared" si="48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14">
        <f t="shared" si="47"/>
        <v>41837.984976851854</v>
      </c>
      <c r="T712" s="14">
        <f t="shared" si="48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14">
        <f t="shared" si="47"/>
        <v>42678.459120370375</v>
      </c>
      <c r="T713" s="14">
        <f t="shared" si="48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14">
        <f t="shared" si="47"/>
        <v>42384.680925925932</v>
      </c>
      <c r="T714" s="14">
        <f t="shared" si="48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14">
        <f t="shared" si="47"/>
        <v>42496.529305555552</v>
      </c>
      <c r="T715" s="14">
        <f t="shared" si="48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14">
        <f t="shared" si="47"/>
        <v>42734.787986111114</v>
      </c>
      <c r="T716" s="14">
        <f t="shared" si="48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14">
        <f t="shared" si="47"/>
        <v>42273.090740740736</v>
      </c>
      <c r="T717" s="14">
        <f t="shared" si="48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14">
        <f t="shared" si="47"/>
        <v>41940.658645833333</v>
      </c>
      <c r="T718" s="14">
        <f t="shared" si="48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14">
        <f t="shared" si="47"/>
        <v>41857.854189814818</v>
      </c>
      <c r="T719" s="14">
        <f t="shared" si="48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14">
        <f t="shared" si="47"/>
        <v>42752.845451388886</v>
      </c>
      <c r="T720" s="14">
        <f t="shared" si="48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14">
        <f t="shared" si="47"/>
        <v>42409.040231481486</v>
      </c>
      <c r="T721" s="14">
        <f t="shared" si="48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14">
        <f t="shared" si="47"/>
        <v>40909.649201388893</v>
      </c>
      <c r="T722" s="14">
        <f t="shared" si="48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14">
        <f t="shared" si="47"/>
        <v>41807.571840277778</v>
      </c>
      <c r="T723" s="14">
        <f t="shared" si="48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14">
        <f t="shared" si="47"/>
        <v>40977.805300925924</v>
      </c>
      <c r="T724" s="14">
        <f t="shared" si="48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14">
        <f t="shared" si="47"/>
        <v>42184.816539351858</v>
      </c>
      <c r="T725" s="14">
        <f t="shared" si="48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14">
        <f t="shared" si="47"/>
        <v>40694.638460648144</v>
      </c>
      <c r="T726" s="14">
        <f t="shared" si="48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14">
        <f t="shared" si="47"/>
        <v>42321.626296296294</v>
      </c>
      <c r="T727" s="14">
        <f t="shared" si="48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14">
        <f t="shared" si="47"/>
        <v>41346.042673611111</v>
      </c>
      <c r="T728" s="14">
        <f t="shared" si="48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14">
        <f t="shared" si="47"/>
        <v>41247.020243055551</v>
      </c>
      <c r="T729" s="14">
        <f t="shared" si="48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14">
        <f t="shared" si="47"/>
        <v>40731.837465277778</v>
      </c>
      <c r="T730" s="14">
        <f t="shared" si="48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14">
        <f t="shared" si="47"/>
        <v>41111.185891203706</v>
      </c>
      <c r="T731" s="14">
        <f t="shared" si="48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14">
        <f t="shared" si="47"/>
        <v>40854.745266203703</v>
      </c>
      <c r="T732" s="14">
        <f t="shared" si="48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14">
        <f t="shared" si="47"/>
        <v>40879.795682870368</v>
      </c>
      <c r="T733" s="14">
        <f t="shared" si="48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14">
        <f t="shared" si="47"/>
        <v>41486.424317129626</v>
      </c>
      <c r="T734" s="14">
        <f t="shared" si="48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14">
        <f t="shared" si="47"/>
        <v>41598.420046296298</v>
      </c>
      <c r="T735" s="14">
        <f t="shared" si="48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14">
        <f t="shared" si="47"/>
        <v>42102.164583333331</v>
      </c>
      <c r="T736" s="14">
        <f t="shared" si="48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14">
        <f t="shared" si="47"/>
        <v>41946.029467592591</v>
      </c>
      <c r="T737" s="14">
        <f t="shared" si="48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14">
        <f t="shared" si="47"/>
        <v>41579.734259259261</v>
      </c>
      <c r="T738" s="14">
        <f t="shared" si="48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14">
        <f t="shared" si="47"/>
        <v>41667.275312500002</v>
      </c>
      <c r="T739" s="14">
        <f t="shared" si="48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14">
        <f t="shared" si="47"/>
        <v>41943.604097222218</v>
      </c>
      <c r="T740" s="14">
        <f t="shared" si="48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14">
        <f t="shared" si="47"/>
        <v>41829.502650462964</v>
      </c>
      <c r="T741" s="14">
        <f t="shared" si="48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14">
        <f t="shared" si="47"/>
        <v>42162.146782407406</v>
      </c>
      <c r="T742" s="14">
        <f t="shared" si="48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14">
        <f t="shared" si="47"/>
        <v>41401.648217592592</v>
      </c>
      <c r="T743" s="14">
        <f t="shared" si="48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14">
        <f t="shared" si="47"/>
        <v>41689.917962962965</v>
      </c>
      <c r="T744" s="14">
        <f t="shared" si="48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14">
        <f t="shared" si="47"/>
        <v>40990.709317129629</v>
      </c>
      <c r="T745" s="14">
        <f t="shared" si="48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14">
        <f t="shared" si="47"/>
        <v>41226.95721064815</v>
      </c>
      <c r="T746" s="14">
        <f t="shared" si="48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14">
        <f t="shared" si="47"/>
        <v>41367.572280092594</v>
      </c>
      <c r="T747" s="14">
        <f t="shared" si="48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14">
        <f t="shared" si="47"/>
        <v>41157.042928240742</v>
      </c>
      <c r="T748" s="14">
        <f t="shared" si="48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14">
        <f t="shared" si="47"/>
        <v>41988.548831018517</v>
      </c>
      <c r="T749" s="14">
        <f t="shared" si="48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14">
        <f t="shared" si="47"/>
        <v>41831.846828703703</v>
      </c>
      <c r="T750" s="14">
        <f t="shared" si="48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14">
        <f t="shared" si="47"/>
        <v>42733.94131944445</v>
      </c>
      <c r="T751" s="14">
        <f t="shared" si="48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14">
        <f t="shared" si="47"/>
        <v>41299.878148148149</v>
      </c>
      <c r="T752" s="14">
        <f t="shared" si="48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14">
        <f t="shared" si="47"/>
        <v>40713.630497685182</v>
      </c>
      <c r="T753" s="14">
        <f t="shared" si="48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14">
        <f t="shared" si="47"/>
        <v>42639.421493055561</v>
      </c>
      <c r="T754" s="14">
        <f t="shared" si="48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14">
        <f t="shared" si="47"/>
        <v>42019.590173611112</v>
      </c>
      <c r="T755" s="14">
        <f t="shared" si="48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14">
        <f t="shared" si="47"/>
        <v>41249.749085648145</v>
      </c>
      <c r="T756" s="14">
        <f t="shared" si="48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14">
        <f t="shared" si="47"/>
        <v>41383.605057870373</v>
      </c>
      <c r="T757" s="14">
        <f t="shared" si="48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14">
        <f t="shared" si="47"/>
        <v>40590.766886574071</v>
      </c>
      <c r="T758" s="14">
        <f t="shared" si="48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14">
        <f t="shared" si="47"/>
        <v>41235.054560185185</v>
      </c>
      <c r="T759" s="14">
        <f t="shared" si="48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14">
        <f t="shared" si="47"/>
        <v>40429.836435185185</v>
      </c>
      <c r="T760" s="14">
        <f t="shared" si="48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14">
        <f t="shared" si="47"/>
        <v>41789.330312500002</v>
      </c>
      <c r="T761" s="14">
        <f t="shared" si="48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14">
        <f t="shared" si="47"/>
        <v>42670.764039351852</v>
      </c>
      <c r="T762" s="14">
        <f t="shared" si="48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14">
        <f t="shared" si="47"/>
        <v>41642.751458333332</v>
      </c>
      <c r="T763" s="14">
        <f t="shared" si="48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14">
        <f t="shared" si="47"/>
        <v>42690.858449074076</v>
      </c>
      <c r="T764" s="14">
        <f t="shared" si="48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14">
        <f t="shared" si="47"/>
        <v>41471.446851851848</v>
      </c>
      <c r="T765" s="14">
        <f t="shared" si="48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14">
        <f t="shared" si="47"/>
        <v>42227.173159722224</v>
      </c>
      <c r="T766" s="14">
        <f t="shared" si="48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14">
        <f t="shared" si="47"/>
        <v>41901.542638888888</v>
      </c>
      <c r="T767" s="14">
        <f t="shared" si="48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14">
        <f t="shared" si="47"/>
        <v>42021.783368055556</v>
      </c>
      <c r="T768" s="14">
        <f t="shared" si="48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14">
        <f t="shared" si="47"/>
        <v>42115.143634259264</v>
      </c>
      <c r="T769" s="14">
        <f t="shared" si="48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t="s">
        <v>8320</v>
      </c>
      <c r="R770" t="s">
        <v>8322</v>
      </c>
      <c r="S770" s="14">
        <f t="shared" si="47"/>
        <v>41594.207060185188</v>
      </c>
      <c r="T770" s="14">
        <f t="shared" si="48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14">
        <f t="shared" ref="S771:S834" si="51">(((J771/60)/60)/24)+DATE(1970,1,1)</f>
        <v>41604.996458333335</v>
      </c>
      <c r="T771" s="14">
        <f t="shared" ref="T771:T834" si="52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14">
        <f t="shared" si="51"/>
        <v>41289.999641203707</v>
      </c>
      <c r="T772" s="14">
        <f t="shared" si="52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14">
        <f t="shared" si="51"/>
        <v>42349.824097222227</v>
      </c>
      <c r="T773" s="14">
        <f t="shared" si="52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14">
        <f t="shared" si="51"/>
        <v>40068.056932870371</v>
      </c>
      <c r="T774" s="14">
        <f t="shared" si="52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14">
        <f t="shared" si="51"/>
        <v>42100.735937499994</v>
      </c>
      <c r="T775" s="14">
        <f t="shared" si="52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14">
        <f t="shared" si="51"/>
        <v>41663.780300925922</v>
      </c>
      <c r="T776" s="14">
        <f t="shared" si="52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14">
        <f t="shared" si="51"/>
        <v>40863.060127314813</v>
      </c>
      <c r="T777" s="14">
        <f t="shared" si="52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14">
        <f t="shared" si="51"/>
        <v>42250.685706018514</v>
      </c>
      <c r="T778" s="14">
        <f t="shared" si="52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14">
        <f t="shared" si="51"/>
        <v>41456.981215277774</v>
      </c>
      <c r="T779" s="14">
        <f t="shared" si="52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14">
        <f t="shared" si="51"/>
        <v>41729.702314814815</v>
      </c>
      <c r="T780" s="14">
        <f t="shared" si="52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14">
        <f t="shared" si="51"/>
        <v>40436.68408564815</v>
      </c>
      <c r="T781" s="14">
        <f t="shared" si="52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14">
        <f t="shared" si="51"/>
        <v>40636.673900462964</v>
      </c>
      <c r="T782" s="14">
        <f t="shared" si="52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14">
        <f t="shared" si="51"/>
        <v>41403.000856481485</v>
      </c>
      <c r="T783" s="14">
        <f t="shared" si="52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14">
        <f t="shared" si="51"/>
        <v>41116.758125</v>
      </c>
      <c r="T784" s="14">
        <f t="shared" si="52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14">
        <f t="shared" si="51"/>
        <v>40987.773715277777</v>
      </c>
      <c r="T785" s="14">
        <f t="shared" si="52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14">
        <f t="shared" si="51"/>
        <v>41675.149525462963</v>
      </c>
      <c r="T786" s="14">
        <f t="shared" si="52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14">
        <f t="shared" si="51"/>
        <v>41303.593923611108</v>
      </c>
      <c r="T787" s="14">
        <f t="shared" si="52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14">
        <f t="shared" si="51"/>
        <v>40983.055949074071</v>
      </c>
      <c r="T788" s="14">
        <f t="shared" si="52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14">
        <f t="shared" si="51"/>
        <v>41549.627615740741</v>
      </c>
      <c r="T789" s="14">
        <f t="shared" si="52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14">
        <f t="shared" si="51"/>
        <v>41059.006805555553</v>
      </c>
      <c r="T790" s="14">
        <f t="shared" si="52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14">
        <f t="shared" si="51"/>
        <v>41277.186111111114</v>
      </c>
      <c r="T791" s="14">
        <f t="shared" si="52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14">
        <f t="shared" si="51"/>
        <v>41276.047905092593</v>
      </c>
      <c r="T792" s="14">
        <f t="shared" si="52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14">
        <f t="shared" si="51"/>
        <v>41557.780624999999</v>
      </c>
      <c r="T793" s="14">
        <f t="shared" si="52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14">
        <f t="shared" si="51"/>
        <v>41555.873645833337</v>
      </c>
      <c r="T794" s="14">
        <f t="shared" si="52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14">
        <f t="shared" si="51"/>
        <v>41442.741249999999</v>
      </c>
      <c r="T795" s="14">
        <f t="shared" si="52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14">
        <f t="shared" si="51"/>
        <v>40736.115011574075</v>
      </c>
      <c r="T796" s="14">
        <f t="shared" si="52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14">
        <f t="shared" si="51"/>
        <v>40963.613032407404</v>
      </c>
      <c r="T797" s="14">
        <f t="shared" si="52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14">
        <f t="shared" si="51"/>
        <v>41502.882928240739</v>
      </c>
      <c r="T798" s="14">
        <f t="shared" si="52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14">
        <f t="shared" si="51"/>
        <v>40996.994074074071</v>
      </c>
      <c r="T799" s="14">
        <f t="shared" si="52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14">
        <f t="shared" si="51"/>
        <v>41882.590127314819</v>
      </c>
      <c r="T800" s="14">
        <f t="shared" si="52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14">
        <f t="shared" si="51"/>
        <v>40996.667199074072</v>
      </c>
      <c r="T801" s="14">
        <f t="shared" si="52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14">
        <f t="shared" si="51"/>
        <v>41863.433495370373</v>
      </c>
      <c r="T802" s="14">
        <f t="shared" si="52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14">
        <f t="shared" si="51"/>
        <v>40695.795370370368</v>
      </c>
      <c r="T803" s="14">
        <f t="shared" si="52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14">
        <f t="shared" si="51"/>
        <v>41123.022268518522</v>
      </c>
      <c r="T804" s="14">
        <f t="shared" si="52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14">
        <f t="shared" si="51"/>
        <v>40665.949976851851</v>
      </c>
      <c r="T805" s="14">
        <f t="shared" si="52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14">
        <f t="shared" si="51"/>
        <v>40730.105625000004</v>
      </c>
      <c r="T806" s="14">
        <f t="shared" si="52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14">
        <f t="shared" si="51"/>
        <v>40690.823055555556</v>
      </c>
      <c r="T807" s="14">
        <f t="shared" si="52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14">
        <f t="shared" si="51"/>
        <v>40763.691423611112</v>
      </c>
      <c r="T808" s="14">
        <f t="shared" si="52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14">
        <f t="shared" si="51"/>
        <v>42759.628599537042</v>
      </c>
      <c r="T809" s="14">
        <f t="shared" si="52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14">
        <f t="shared" si="51"/>
        <v>41962.100532407407</v>
      </c>
      <c r="T810" s="14">
        <f t="shared" si="52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14">
        <f t="shared" si="51"/>
        <v>41628.833680555559</v>
      </c>
      <c r="T811" s="14">
        <f t="shared" si="52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14">
        <f t="shared" si="51"/>
        <v>41123.056273148148</v>
      </c>
      <c r="T812" s="14">
        <f t="shared" si="52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14">
        <f t="shared" si="51"/>
        <v>41443.643541666665</v>
      </c>
      <c r="T813" s="14">
        <f t="shared" si="52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14">
        <f t="shared" si="51"/>
        <v>41282.017962962964</v>
      </c>
      <c r="T814" s="14">
        <f t="shared" si="52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14">
        <f t="shared" si="51"/>
        <v>41080.960243055553</v>
      </c>
      <c r="T815" s="14">
        <f t="shared" si="52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14">
        <f t="shared" si="51"/>
        <v>40679.743067129632</v>
      </c>
      <c r="T816" s="14">
        <f t="shared" si="52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14">
        <f t="shared" si="51"/>
        <v>41914.917858796296</v>
      </c>
      <c r="T817" s="14">
        <f t="shared" si="52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14">
        <f t="shared" si="51"/>
        <v>41341.870868055557</v>
      </c>
      <c r="T818" s="14">
        <f t="shared" si="52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14">
        <f t="shared" si="51"/>
        <v>40925.599664351852</v>
      </c>
      <c r="T819" s="14">
        <f t="shared" si="52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14">
        <f t="shared" si="51"/>
        <v>41120.882881944446</v>
      </c>
      <c r="T820" s="14">
        <f t="shared" si="52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14">
        <f t="shared" si="51"/>
        <v>41619.998310185183</v>
      </c>
      <c r="T821" s="14">
        <f t="shared" si="52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14">
        <f t="shared" si="51"/>
        <v>41768.841921296298</v>
      </c>
      <c r="T822" s="14">
        <f t="shared" si="52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14">
        <f t="shared" si="51"/>
        <v>42093.922048611115</v>
      </c>
      <c r="T823" s="14">
        <f t="shared" si="52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14">
        <f t="shared" si="51"/>
        <v>41157.947337962964</v>
      </c>
      <c r="T824" s="14">
        <f t="shared" si="52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14">
        <f t="shared" si="51"/>
        <v>42055.972824074073</v>
      </c>
      <c r="T825" s="14">
        <f t="shared" si="52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14">
        <f t="shared" si="51"/>
        <v>40250.242106481484</v>
      </c>
      <c r="T826" s="14">
        <f t="shared" si="52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14">
        <f t="shared" si="51"/>
        <v>41186.306527777779</v>
      </c>
      <c r="T827" s="14">
        <f t="shared" si="52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14">
        <f t="shared" si="51"/>
        <v>40973.038541666669</v>
      </c>
      <c r="T828" s="14">
        <f t="shared" si="52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14">
        <f t="shared" si="51"/>
        <v>40927.473460648151</v>
      </c>
      <c r="T829" s="14">
        <f t="shared" si="52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14">
        <f t="shared" si="51"/>
        <v>41073.050717592596</v>
      </c>
      <c r="T830" s="14">
        <f t="shared" si="52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14">
        <f t="shared" si="51"/>
        <v>42504.801388888889</v>
      </c>
      <c r="T831" s="14">
        <f t="shared" si="52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14">
        <f t="shared" si="51"/>
        <v>41325.525752314818</v>
      </c>
      <c r="T832" s="14">
        <f t="shared" si="52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14">
        <f t="shared" si="51"/>
        <v>40996.646921296298</v>
      </c>
      <c r="T833" s="14">
        <f t="shared" si="52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t="s">
        <v>8323</v>
      </c>
      <c r="R834" t="s">
        <v>8324</v>
      </c>
      <c r="S834" s="14">
        <f t="shared" si="51"/>
        <v>40869.675173611111</v>
      </c>
      <c r="T834" s="14">
        <f t="shared" si="52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14">
        <f t="shared" ref="S835:S898" si="55">(((J835/60)/60)/24)+DATE(1970,1,1)</f>
        <v>41718.878182870372</v>
      </c>
      <c r="T835" s="14">
        <f t="shared" ref="T835:T898" si="56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14">
        <f t="shared" si="55"/>
        <v>41422.822824074072</v>
      </c>
      <c r="T836" s="14">
        <f t="shared" si="56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14">
        <f t="shared" si="55"/>
        <v>41005.45784722222</v>
      </c>
      <c r="T837" s="14">
        <f t="shared" si="56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14">
        <f t="shared" si="55"/>
        <v>41524.056921296295</v>
      </c>
      <c r="T838" s="14">
        <f t="shared" si="56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14">
        <f t="shared" si="55"/>
        <v>41730.998402777775</v>
      </c>
      <c r="T839" s="14">
        <f t="shared" si="56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14">
        <f t="shared" si="55"/>
        <v>40895.897974537038</v>
      </c>
      <c r="T840" s="14">
        <f t="shared" si="56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14">
        <f t="shared" si="55"/>
        <v>41144.763379629629</v>
      </c>
      <c r="T841" s="14">
        <f t="shared" si="56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14">
        <f t="shared" si="55"/>
        <v>42607.226701388892</v>
      </c>
      <c r="T842" s="14">
        <f t="shared" si="56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14">
        <f t="shared" si="55"/>
        <v>41923.838692129626</v>
      </c>
      <c r="T843" s="14">
        <f t="shared" si="56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14">
        <f t="shared" si="55"/>
        <v>41526.592395833337</v>
      </c>
      <c r="T844" s="14">
        <f t="shared" si="56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14">
        <f t="shared" si="55"/>
        <v>42695.257870370369</v>
      </c>
      <c r="T845" s="14">
        <f t="shared" si="56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14">
        <f t="shared" si="55"/>
        <v>41905.684629629628</v>
      </c>
      <c r="T846" s="14">
        <f t="shared" si="56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14">
        <f t="shared" si="55"/>
        <v>42578.205972222218</v>
      </c>
      <c r="T847" s="14">
        <f t="shared" si="56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14">
        <f t="shared" si="55"/>
        <v>41694.391840277778</v>
      </c>
      <c r="T848" s="14">
        <f t="shared" si="56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14">
        <f t="shared" si="55"/>
        <v>42165.79833333334</v>
      </c>
      <c r="T849" s="14">
        <f t="shared" si="56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14">
        <f t="shared" si="55"/>
        <v>42078.792048611111</v>
      </c>
      <c r="T850" s="14">
        <f t="shared" si="56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14">
        <f t="shared" si="55"/>
        <v>42051.148888888885</v>
      </c>
      <c r="T851" s="14">
        <f t="shared" si="56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14">
        <f t="shared" si="55"/>
        <v>42452.827743055561</v>
      </c>
      <c r="T852" s="14">
        <f t="shared" si="56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14">
        <f t="shared" si="55"/>
        <v>42522.880243055552</v>
      </c>
      <c r="T853" s="14">
        <f t="shared" si="56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14">
        <f t="shared" si="55"/>
        <v>42656.805497685185</v>
      </c>
      <c r="T854" s="14">
        <f t="shared" si="56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14">
        <f t="shared" si="55"/>
        <v>42021.832280092596</v>
      </c>
      <c r="T855" s="14">
        <f t="shared" si="56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14">
        <f t="shared" si="55"/>
        <v>42702.212337962963</v>
      </c>
      <c r="T856" s="14">
        <f t="shared" si="56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14">
        <f t="shared" si="55"/>
        <v>42545.125196759262</v>
      </c>
      <c r="T857" s="14">
        <f t="shared" si="56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14">
        <f t="shared" si="55"/>
        <v>42609.311990740738</v>
      </c>
      <c r="T858" s="14">
        <f t="shared" si="56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14">
        <f t="shared" si="55"/>
        <v>42291.581377314811</v>
      </c>
      <c r="T859" s="14">
        <f t="shared" si="56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14">
        <f t="shared" si="55"/>
        <v>42079.745578703703</v>
      </c>
      <c r="T860" s="14">
        <f t="shared" si="56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14">
        <f t="shared" si="55"/>
        <v>42128.820231481484</v>
      </c>
      <c r="T861" s="14">
        <f t="shared" si="56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14">
        <f t="shared" si="55"/>
        <v>41570.482789351852</v>
      </c>
      <c r="T862" s="14">
        <f t="shared" si="56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14">
        <f t="shared" si="55"/>
        <v>42599.965324074074</v>
      </c>
      <c r="T863" s="14">
        <f t="shared" si="56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14">
        <f t="shared" si="55"/>
        <v>41559.5549537037</v>
      </c>
      <c r="T864" s="14">
        <f t="shared" si="56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14">
        <f t="shared" si="55"/>
        <v>40921.117662037039</v>
      </c>
      <c r="T865" s="14">
        <f t="shared" si="56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14">
        <f t="shared" si="55"/>
        <v>41541.106921296298</v>
      </c>
      <c r="T866" s="14">
        <f t="shared" si="56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14">
        <f t="shared" si="55"/>
        <v>41230.77311342593</v>
      </c>
      <c r="T867" s="14">
        <f t="shared" si="56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14">
        <f t="shared" si="55"/>
        <v>42025.637939814813</v>
      </c>
      <c r="T868" s="14">
        <f t="shared" si="56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14">
        <f t="shared" si="55"/>
        <v>40088.105393518519</v>
      </c>
      <c r="T869" s="14">
        <f t="shared" si="56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14">
        <f t="shared" si="55"/>
        <v>41616.027754629627</v>
      </c>
      <c r="T870" s="14">
        <f t="shared" si="56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14">
        <f t="shared" si="55"/>
        <v>41342.845567129632</v>
      </c>
      <c r="T871" s="14">
        <f t="shared" si="56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14">
        <f t="shared" si="55"/>
        <v>41488.022256944445</v>
      </c>
      <c r="T872" s="14">
        <f t="shared" si="56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14">
        <f t="shared" si="55"/>
        <v>41577.561284722222</v>
      </c>
      <c r="T873" s="14">
        <f t="shared" si="56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14">
        <f t="shared" si="55"/>
        <v>40567.825543981482</v>
      </c>
      <c r="T874" s="14">
        <f t="shared" si="56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14">
        <f t="shared" si="55"/>
        <v>41184.167129629634</v>
      </c>
      <c r="T875" s="14">
        <f t="shared" si="56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14">
        <f t="shared" si="55"/>
        <v>41368.583726851852</v>
      </c>
      <c r="T876" s="14">
        <f t="shared" si="56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14">
        <f t="shared" si="55"/>
        <v>42248.723738425921</v>
      </c>
      <c r="T877" s="14">
        <f t="shared" si="56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14">
        <f t="shared" si="55"/>
        <v>41276.496840277774</v>
      </c>
      <c r="T878" s="14">
        <f t="shared" si="56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14">
        <f t="shared" si="55"/>
        <v>41597.788888888892</v>
      </c>
      <c r="T879" s="14">
        <f t="shared" si="56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14">
        <f t="shared" si="55"/>
        <v>40505.232916666668</v>
      </c>
      <c r="T880" s="14">
        <f t="shared" si="56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14">
        <f t="shared" si="55"/>
        <v>41037.829918981479</v>
      </c>
      <c r="T881" s="14">
        <f t="shared" si="56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14">
        <f t="shared" si="55"/>
        <v>41179.32104166667</v>
      </c>
      <c r="T882" s="14">
        <f t="shared" si="56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14">
        <f t="shared" si="55"/>
        <v>40877.25099537037</v>
      </c>
      <c r="T883" s="14">
        <f t="shared" si="56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14">
        <f t="shared" si="55"/>
        <v>40759.860532407409</v>
      </c>
      <c r="T884" s="14">
        <f t="shared" si="56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14">
        <f t="shared" si="55"/>
        <v>42371.935590277775</v>
      </c>
      <c r="T885" s="14">
        <f t="shared" si="56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14">
        <f t="shared" si="55"/>
        <v>40981.802615740737</v>
      </c>
      <c r="T886" s="14">
        <f t="shared" si="56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14">
        <f t="shared" si="55"/>
        <v>42713.941099537042</v>
      </c>
      <c r="T887" s="14">
        <f t="shared" si="56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14">
        <f t="shared" si="55"/>
        <v>42603.870520833334</v>
      </c>
      <c r="T888" s="14">
        <f t="shared" si="56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14">
        <f t="shared" si="55"/>
        <v>41026.958969907406</v>
      </c>
      <c r="T889" s="14">
        <f t="shared" si="56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14">
        <f t="shared" si="55"/>
        <v>40751.753298611111</v>
      </c>
      <c r="T890" s="14">
        <f t="shared" si="56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14">
        <f t="shared" si="55"/>
        <v>41887.784062500003</v>
      </c>
      <c r="T891" s="14">
        <f t="shared" si="56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14">
        <f t="shared" si="55"/>
        <v>41569.698831018519</v>
      </c>
      <c r="T892" s="14">
        <f t="shared" si="56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14">
        <f t="shared" si="55"/>
        <v>41842.031597222223</v>
      </c>
      <c r="T893" s="14">
        <f t="shared" si="56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14">
        <f t="shared" si="55"/>
        <v>40304.20003472222</v>
      </c>
      <c r="T894" s="14">
        <f t="shared" si="56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14">
        <f t="shared" si="55"/>
        <v>42065.897719907407</v>
      </c>
      <c r="T895" s="14">
        <f t="shared" si="56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14">
        <f t="shared" si="55"/>
        <v>42496.981597222228</v>
      </c>
      <c r="T896" s="14">
        <f t="shared" si="56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14">
        <f t="shared" si="55"/>
        <v>40431.127650462964</v>
      </c>
      <c r="T897" s="14">
        <f t="shared" si="56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t="s">
        <v>8323</v>
      </c>
      <c r="R898" t="s">
        <v>8327</v>
      </c>
      <c r="S898" s="14">
        <f t="shared" si="55"/>
        <v>42218.872986111113</v>
      </c>
      <c r="T898" s="14">
        <f t="shared" si="56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14">
        <f t="shared" ref="S899:S962" si="59">(((J899/60)/60)/24)+DATE(1970,1,1)</f>
        <v>41211.688750000001</v>
      </c>
      <c r="T899" s="14">
        <f t="shared" ref="T899:T962" si="60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14">
        <f t="shared" si="59"/>
        <v>40878.758217592593</v>
      </c>
      <c r="T900" s="14">
        <f t="shared" si="60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14">
        <f t="shared" si="59"/>
        <v>40646.099097222221</v>
      </c>
      <c r="T901" s="14">
        <f t="shared" si="60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14">
        <f t="shared" si="59"/>
        <v>42429.84956018519</v>
      </c>
      <c r="T902" s="14">
        <f t="shared" si="60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14">
        <f t="shared" si="59"/>
        <v>40291.81150462963</v>
      </c>
      <c r="T903" s="14">
        <f t="shared" si="60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14">
        <f t="shared" si="59"/>
        <v>41829.965532407405</v>
      </c>
      <c r="T904" s="14">
        <f t="shared" si="60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14">
        <f t="shared" si="59"/>
        <v>41149.796064814815</v>
      </c>
      <c r="T905" s="14">
        <f t="shared" si="60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14">
        <f t="shared" si="59"/>
        <v>42342.080289351856</v>
      </c>
      <c r="T906" s="14">
        <f t="shared" si="60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14">
        <f t="shared" si="59"/>
        <v>40507.239884259259</v>
      </c>
      <c r="T907" s="14">
        <f t="shared" si="60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14">
        <f t="shared" si="59"/>
        <v>41681.189699074072</v>
      </c>
      <c r="T908" s="14">
        <f t="shared" si="60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14">
        <f t="shared" si="59"/>
        <v>40767.192395833335</v>
      </c>
      <c r="T909" s="14">
        <f t="shared" si="60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14">
        <f t="shared" si="59"/>
        <v>40340.801562499997</v>
      </c>
      <c r="T910" s="14">
        <f t="shared" si="60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14">
        <f t="shared" si="59"/>
        <v>41081.69027777778</v>
      </c>
      <c r="T911" s="14">
        <f t="shared" si="60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14">
        <f t="shared" si="59"/>
        <v>42737.545358796298</v>
      </c>
      <c r="T912" s="14">
        <f t="shared" si="60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14">
        <f t="shared" si="59"/>
        <v>41642.005150462966</v>
      </c>
      <c r="T913" s="14">
        <f t="shared" si="60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14">
        <f t="shared" si="59"/>
        <v>41194.109340277777</v>
      </c>
      <c r="T914" s="14">
        <f t="shared" si="60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14">
        <f t="shared" si="59"/>
        <v>41004.139108796298</v>
      </c>
      <c r="T915" s="14">
        <f t="shared" si="60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14">
        <f t="shared" si="59"/>
        <v>41116.763275462967</v>
      </c>
      <c r="T916" s="14">
        <f t="shared" si="60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14">
        <f t="shared" si="59"/>
        <v>40937.679560185185</v>
      </c>
      <c r="T917" s="14">
        <f t="shared" si="60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14">
        <f t="shared" si="59"/>
        <v>40434.853402777779</v>
      </c>
      <c r="T918" s="14">
        <f t="shared" si="60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14">
        <f t="shared" si="59"/>
        <v>41802.94363425926</v>
      </c>
      <c r="T919" s="14">
        <f t="shared" si="60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14">
        <f t="shared" si="59"/>
        <v>41944.916215277779</v>
      </c>
      <c r="T920" s="14">
        <f t="shared" si="60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14">
        <f t="shared" si="59"/>
        <v>41227.641724537039</v>
      </c>
      <c r="T921" s="14">
        <f t="shared" si="60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14">
        <f t="shared" si="59"/>
        <v>41562.67155092593</v>
      </c>
      <c r="T922" s="14">
        <f t="shared" si="60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14">
        <f t="shared" si="59"/>
        <v>40847.171018518515</v>
      </c>
      <c r="T923" s="14">
        <f t="shared" si="60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14">
        <f t="shared" si="59"/>
        <v>41878.530011574076</v>
      </c>
      <c r="T924" s="14">
        <f t="shared" si="60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14">
        <f t="shared" si="59"/>
        <v>41934.959756944445</v>
      </c>
      <c r="T925" s="14">
        <f t="shared" si="60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14">
        <f t="shared" si="59"/>
        <v>41288.942928240744</v>
      </c>
      <c r="T926" s="14">
        <f t="shared" si="60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14">
        <f t="shared" si="59"/>
        <v>41575.880914351852</v>
      </c>
      <c r="T927" s="14">
        <f t="shared" si="60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14">
        <f t="shared" si="59"/>
        <v>40338.02002314815</v>
      </c>
      <c r="T928" s="14">
        <f t="shared" si="60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14">
        <f t="shared" si="59"/>
        <v>41013.822858796295</v>
      </c>
      <c r="T929" s="14">
        <f t="shared" si="60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14">
        <f t="shared" si="59"/>
        <v>41180.86241898148</v>
      </c>
      <c r="T930" s="14">
        <f t="shared" si="60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14">
        <f t="shared" si="59"/>
        <v>40978.238067129627</v>
      </c>
      <c r="T931" s="14">
        <f t="shared" si="60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14">
        <f t="shared" si="59"/>
        <v>40312.915578703702</v>
      </c>
      <c r="T932" s="14">
        <f t="shared" si="60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14">
        <f t="shared" si="59"/>
        <v>41680.359976851854</v>
      </c>
      <c r="T933" s="14">
        <f t="shared" si="60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14">
        <f t="shared" si="59"/>
        <v>41310.969270833331</v>
      </c>
      <c r="T934" s="14">
        <f t="shared" si="60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14">
        <f t="shared" si="59"/>
        <v>41711.169085648151</v>
      </c>
      <c r="T935" s="14">
        <f t="shared" si="60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14">
        <f t="shared" si="59"/>
        <v>41733.737083333333</v>
      </c>
      <c r="T936" s="14">
        <f t="shared" si="60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14">
        <f t="shared" si="59"/>
        <v>42368.333668981482</v>
      </c>
      <c r="T937" s="14">
        <f t="shared" si="60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14">
        <f t="shared" si="59"/>
        <v>40883.024178240739</v>
      </c>
      <c r="T938" s="14">
        <f t="shared" si="60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14">
        <f t="shared" si="59"/>
        <v>41551.798113425924</v>
      </c>
      <c r="T939" s="14">
        <f t="shared" si="60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14">
        <f t="shared" si="59"/>
        <v>41124.479722222226</v>
      </c>
      <c r="T940" s="14">
        <f t="shared" si="60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14">
        <f t="shared" si="59"/>
        <v>41416.763171296298</v>
      </c>
      <c r="T941" s="14">
        <f t="shared" si="60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14">
        <f t="shared" si="59"/>
        <v>42182.008402777778</v>
      </c>
      <c r="T942" s="14">
        <f t="shared" si="60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14">
        <f t="shared" si="59"/>
        <v>42746.096585648149</v>
      </c>
      <c r="T943" s="14">
        <f t="shared" si="60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14">
        <f t="shared" si="59"/>
        <v>42382.843287037031</v>
      </c>
      <c r="T944" s="14">
        <f t="shared" si="60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14">
        <f t="shared" si="59"/>
        <v>42673.66788194445</v>
      </c>
      <c r="T945" s="14">
        <f t="shared" si="60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14">
        <f t="shared" si="59"/>
        <v>42444.583912037036</v>
      </c>
      <c r="T946" s="14">
        <f t="shared" si="60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14">
        <f t="shared" si="59"/>
        <v>42732.872986111113</v>
      </c>
      <c r="T947" s="14">
        <f t="shared" si="60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14">
        <f t="shared" si="59"/>
        <v>42592.750555555554</v>
      </c>
      <c r="T948" s="14">
        <f t="shared" si="60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14">
        <f t="shared" si="59"/>
        <v>42491.781319444446</v>
      </c>
      <c r="T949" s="14">
        <f t="shared" si="60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14">
        <f t="shared" si="59"/>
        <v>42411.828287037039</v>
      </c>
      <c r="T950" s="14">
        <f t="shared" si="60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14">
        <f t="shared" si="59"/>
        <v>42361.043703703705</v>
      </c>
      <c r="T951" s="14">
        <f t="shared" si="60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14">
        <f t="shared" si="59"/>
        <v>42356.750706018516</v>
      </c>
      <c r="T952" s="14">
        <f t="shared" si="60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14">
        <f t="shared" si="59"/>
        <v>42480.653611111105</v>
      </c>
      <c r="T953" s="14">
        <f t="shared" si="60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14">
        <f t="shared" si="59"/>
        <v>42662.613564814819</v>
      </c>
      <c r="T954" s="14">
        <f t="shared" si="60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14">
        <f t="shared" si="59"/>
        <v>41999.164340277777</v>
      </c>
      <c r="T955" s="14">
        <f t="shared" si="60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14">
        <f t="shared" si="59"/>
        <v>42194.833784722221</v>
      </c>
      <c r="T956" s="14">
        <f t="shared" si="60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14">
        <f t="shared" si="59"/>
        <v>42586.295138888891</v>
      </c>
      <c r="T957" s="14">
        <f t="shared" si="60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14">
        <f t="shared" si="59"/>
        <v>42060.913877314815</v>
      </c>
      <c r="T958" s="14">
        <f t="shared" si="60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14">
        <f t="shared" si="59"/>
        <v>42660.552465277782</v>
      </c>
      <c r="T959" s="14">
        <f t="shared" si="60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14">
        <f t="shared" si="59"/>
        <v>42082.802812499998</v>
      </c>
      <c r="T960" s="14">
        <f t="shared" si="60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14">
        <f t="shared" si="59"/>
        <v>41993.174363425926</v>
      </c>
      <c r="T961" s="14">
        <f t="shared" si="60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t="s">
        <v>8317</v>
      </c>
      <c r="R962" t="s">
        <v>8319</v>
      </c>
      <c r="S962" s="14">
        <f t="shared" si="59"/>
        <v>42766.626793981486</v>
      </c>
      <c r="T962" s="14">
        <f t="shared" si="60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14">
        <f t="shared" ref="S963:S1026" si="63">(((J963/60)/60)/24)+DATE(1970,1,1)</f>
        <v>42740.693692129629</v>
      </c>
      <c r="T963" s="14">
        <f t="shared" ref="T963:T1026" si="64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14">
        <f t="shared" si="63"/>
        <v>42373.712418981479</v>
      </c>
      <c r="T964" s="14">
        <f t="shared" si="64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14">
        <f t="shared" si="63"/>
        <v>42625.635636574079</v>
      </c>
      <c r="T965" s="14">
        <f t="shared" si="64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14">
        <f t="shared" si="63"/>
        <v>42208.628692129627</v>
      </c>
      <c r="T966" s="14">
        <f t="shared" si="64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14">
        <f t="shared" si="63"/>
        <v>42637.016736111109</v>
      </c>
      <c r="T967" s="14">
        <f t="shared" si="64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14">
        <f t="shared" si="63"/>
        <v>42619.635787037041</v>
      </c>
      <c r="T968" s="14">
        <f t="shared" si="64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14">
        <f t="shared" si="63"/>
        <v>42422.254328703704</v>
      </c>
      <c r="T969" s="14">
        <f t="shared" si="64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14">
        <f t="shared" si="63"/>
        <v>41836.847615740742</v>
      </c>
      <c r="T970" s="14">
        <f t="shared" si="64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14">
        <f t="shared" si="63"/>
        <v>42742.30332175926</v>
      </c>
      <c r="T971" s="14">
        <f t="shared" si="64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14">
        <f t="shared" si="63"/>
        <v>42721.220520833333</v>
      </c>
      <c r="T972" s="14">
        <f t="shared" si="64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14">
        <f t="shared" si="63"/>
        <v>42111.709027777775</v>
      </c>
      <c r="T973" s="14">
        <f t="shared" si="64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14">
        <f t="shared" si="63"/>
        <v>41856.865717592591</v>
      </c>
      <c r="T974" s="14">
        <f t="shared" si="64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14">
        <f t="shared" si="63"/>
        <v>42257.014965277776</v>
      </c>
      <c r="T975" s="14">
        <f t="shared" si="64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14">
        <f t="shared" si="63"/>
        <v>42424.749490740738</v>
      </c>
      <c r="T976" s="14">
        <f t="shared" si="64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14">
        <f t="shared" si="63"/>
        <v>42489.696585648147</v>
      </c>
      <c r="T977" s="14">
        <f t="shared" si="64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14">
        <f t="shared" si="63"/>
        <v>42185.058993055558</v>
      </c>
      <c r="T978" s="14">
        <f t="shared" si="64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14">
        <f t="shared" si="63"/>
        <v>42391.942094907412</v>
      </c>
      <c r="T979" s="14">
        <f t="shared" si="64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14">
        <f t="shared" si="63"/>
        <v>42395.309039351851</v>
      </c>
      <c r="T980" s="14">
        <f t="shared" si="64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14">
        <f t="shared" si="63"/>
        <v>42506.416990740734</v>
      </c>
      <c r="T981" s="14">
        <f t="shared" si="64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14">
        <f t="shared" si="63"/>
        <v>41928.904189814813</v>
      </c>
      <c r="T982" s="14">
        <f t="shared" si="64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14">
        <f t="shared" si="63"/>
        <v>41830.947013888886</v>
      </c>
      <c r="T983" s="14">
        <f t="shared" si="64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14">
        <f t="shared" si="63"/>
        <v>42615.753310185188</v>
      </c>
      <c r="T984" s="14">
        <f t="shared" si="64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14">
        <f t="shared" si="63"/>
        <v>42574.667650462965</v>
      </c>
      <c r="T985" s="14">
        <f t="shared" si="64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14">
        <f t="shared" si="63"/>
        <v>42061.11583333333</v>
      </c>
      <c r="T986" s="14">
        <f t="shared" si="64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14">
        <f t="shared" si="63"/>
        <v>42339.967708333337</v>
      </c>
      <c r="T987" s="14">
        <f t="shared" si="64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14">
        <f t="shared" si="63"/>
        <v>42324.767361111109</v>
      </c>
      <c r="T988" s="14">
        <f t="shared" si="64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14">
        <f t="shared" si="63"/>
        <v>41773.294560185182</v>
      </c>
      <c r="T989" s="14">
        <f t="shared" si="64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14">
        <f t="shared" si="63"/>
        <v>42614.356770833328</v>
      </c>
      <c r="T990" s="14">
        <f t="shared" si="64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14">
        <f t="shared" si="63"/>
        <v>42611.933969907404</v>
      </c>
      <c r="T991" s="14">
        <f t="shared" si="64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14">
        <f t="shared" si="63"/>
        <v>41855.784305555557</v>
      </c>
      <c r="T992" s="14">
        <f t="shared" si="64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14">
        <f t="shared" si="63"/>
        <v>42538.75680555556</v>
      </c>
      <c r="T993" s="14">
        <f t="shared" si="64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14">
        <f t="shared" si="63"/>
        <v>42437.924988425926</v>
      </c>
      <c r="T994" s="14">
        <f t="shared" si="64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14">
        <f t="shared" si="63"/>
        <v>42652.964907407411</v>
      </c>
      <c r="T995" s="14">
        <f t="shared" si="64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14">
        <f t="shared" si="63"/>
        <v>41921.263078703705</v>
      </c>
      <c r="T996" s="14">
        <f t="shared" si="64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14">
        <f t="shared" si="63"/>
        <v>41947.940740740742</v>
      </c>
      <c r="T997" s="14">
        <f t="shared" si="64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14">
        <f t="shared" si="63"/>
        <v>41817.866435185184</v>
      </c>
      <c r="T998" s="14">
        <f t="shared" si="64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14">
        <f t="shared" si="63"/>
        <v>41941.10297453704</v>
      </c>
      <c r="T999" s="14">
        <f t="shared" si="64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14">
        <f t="shared" si="63"/>
        <v>42282.168993055559</v>
      </c>
      <c r="T1000" s="14">
        <f t="shared" si="64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14">
        <f t="shared" si="63"/>
        <v>41926.29965277778</v>
      </c>
      <c r="T1001" s="14">
        <f t="shared" si="64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14">
        <f t="shared" si="63"/>
        <v>42749.059722222228</v>
      </c>
      <c r="T1002" s="14">
        <f t="shared" si="64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14">
        <f t="shared" si="63"/>
        <v>42720.720057870371</v>
      </c>
      <c r="T1003" s="14">
        <f t="shared" si="64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14">
        <f t="shared" si="63"/>
        <v>42325.684189814812</v>
      </c>
      <c r="T1004" s="14">
        <f t="shared" si="64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14">
        <f t="shared" si="63"/>
        <v>42780.709039351852</v>
      </c>
      <c r="T1005" s="14">
        <f t="shared" si="64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14">
        <f t="shared" si="63"/>
        <v>42388.708645833336</v>
      </c>
      <c r="T1006" s="14">
        <f t="shared" si="64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14">
        <f t="shared" si="63"/>
        <v>42276.624803240738</v>
      </c>
      <c r="T1007" s="14">
        <f t="shared" si="64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14">
        <f t="shared" si="63"/>
        <v>41977.040185185186</v>
      </c>
      <c r="T1008" s="14">
        <f t="shared" si="64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14">
        <f t="shared" si="63"/>
        <v>42676.583599537036</v>
      </c>
      <c r="T1009" s="14">
        <f t="shared" si="64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14">
        <f t="shared" si="63"/>
        <v>42702.809201388889</v>
      </c>
      <c r="T1010" s="14">
        <f t="shared" si="64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14">
        <f t="shared" si="63"/>
        <v>42510.604699074072</v>
      </c>
      <c r="T1011" s="14">
        <f t="shared" si="64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14">
        <f t="shared" si="63"/>
        <v>42561.829421296294</v>
      </c>
      <c r="T1012" s="14">
        <f t="shared" si="64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14">
        <f t="shared" si="63"/>
        <v>41946.898090277777</v>
      </c>
      <c r="T1013" s="14">
        <f t="shared" si="64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14">
        <f t="shared" si="63"/>
        <v>42714.440416666665</v>
      </c>
      <c r="T1014" s="14">
        <f t="shared" si="64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14">
        <f t="shared" si="63"/>
        <v>42339.833981481483</v>
      </c>
      <c r="T1015" s="14">
        <f t="shared" si="64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14">
        <f t="shared" si="63"/>
        <v>41955.002488425926</v>
      </c>
      <c r="T1016" s="14">
        <f t="shared" si="64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14">
        <f t="shared" si="63"/>
        <v>42303.878414351857</v>
      </c>
      <c r="T1017" s="14">
        <f t="shared" si="64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14">
        <f t="shared" si="63"/>
        <v>42422.107129629629</v>
      </c>
      <c r="T1018" s="14">
        <f t="shared" si="64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14">
        <f t="shared" si="63"/>
        <v>42289.675173611111</v>
      </c>
      <c r="T1019" s="14">
        <f t="shared" si="64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14">
        <f t="shared" si="63"/>
        <v>42535.492280092592</v>
      </c>
      <c r="T1020" s="14">
        <f t="shared" si="64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14">
        <f t="shared" si="63"/>
        <v>42009.973946759259</v>
      </c>
      <c r="T1021" s="14">
        <f t="shared" si="64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14">
        <f t="shared" si="63"/>
        <v>42127.069548611107</v>
      </c>
      <c r="T1022" s="14">
        <f t="shared" si="64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14">
        <f t="shared" si="63"/>
        <v>42271.251979166671</v>
      </c>
      <c r="T1023" s="14">
        <f t="shared" si="64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14">
        <f t="shared" si="63"/>
        <v>42111.646724537044</v>
      </c>
      <c r="T1024" s="14">
        <f t="shared" si="64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14">
        <f t="shared" si="63"/>
        <v>42145.919687500005</v>
      </c>
      <c r="T1025" s="14">
        <f t="shared" si="64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t="s">
        <v>8323</v>
      </c>
      <c r="R1026" t="s">
        <v>8328</v>
      </c>
      <c r="S1026" s="14">
        <f t="shared" si="63"/>
        <v>42370.580590277779</v>
      </c>
      <c r="T1026" s="14">
        <f t="shared" si="64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14">
        <f t="shared" ref="S1027:S1090" si="67">(((J1027/60)/60)/24)+DATE(1970,1,1)</f>
        <v>42049.833761574075</v>
      </c>
      <c r="T1027" s="14">
        <f t="shared" ref="T1027:T1090" si="68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14">
        <f t="shared" si="67"/>
        <v>42426.407592592594</v>
      </c>
      <c r="T1028" s="14">
        <f t="shared" si="68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14">
        <f t="shared" si="67"/>
        <v>41905.034108796295</v>
      </c>
      <c r="T1029" s="14">
        <f t="shared" si="68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14">
        <f t="shared" si="67"/>
        <v>42755.627372685187</v>
      </c>
      <c r="T1030" s="14">
        <f t="shared" si="68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14">
        <f t="shared" si="67"/>
        <v>42044.711886574078</v>
      </c>
      <c r="T1031" s="14">
        <f t="shared" si="68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14">
        <f t="shared" si="67"/>
        <v>42611.483206018514</v>
      </c>
      <c r="T1032" s="14">
        <f t="shared" si="68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14">
        <f t="shared" si="67"/>
        <v>42324.764004629629</v>
      </c>
      <c r="T1033" s="14">
        <f t="shared" si="68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14">
        <f t="shared" si="67"/>
        <v>42514.666956018518</v>
      </c>
      <c r="T1034" s="14">
        <f t="shared" si="68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14">
        <f t="shared" si="67"/>
        <v>42688.732407407413</v>
      </c>
      <c r="T1035" s="14">
        <f t="shared" si="68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14">
        <f t="shared" si="67"/>
        <v>42555.166712962964</v>
      </c>
      <c r="T1036" s="14">
        <f t="shared" si="68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14">
        <f t="shared" si="67"/>
        <v>42016.641435185185</v>
      </c>
      <c r="T1037" s="14">
        <f t="shared" si="68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14">
        <f t="shared" si="67"/>
        <v>41249.448958333334</v>
      </c>
      <c r="T1038" s="14">
        <f t="shared" si="68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14">
        <f t="shared" si="67"/>
        <v>42119.822476851856</v>
      </c>
      <c r="T1039" s="14">
        <f t="shared" si="68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14">
        <f t="shared" si="67"/>
        <v>42418.231747685189</v>
      </c>
      <c r="T1040" s="14">
        <f t="shared" si="68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14">
        <f t="shared" si="67"/>
        <v>42692.109328703707</v>
      </c>
      <c r="T1041" s="14">
        <f t="shared" si="68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14">
        <f t="shared" si="67"/>
        <v>42579.708437499998</v>
      </c>
      <c r="T1042" s="14">
        <f t="shared" si="68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14">
        <f t="shared" si="67"/>
        <v>41831.060092592597</v>
      </c>
      <c r="T1043" s="14">
        <f t="shared" si="68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14">
        <f t="shared" si="67"/>
        <v>41851.696157407408</v>
      </c>
      <c r="T1044" s="14">
        <f t="shared" si="68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14">
        <f t="shared" si="67"/>
        <v>42114.252951388888</v>
      </c>
      <c r="T1045" s="14">
        <f t="shared" si="68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14">
        <f t="shared" si="67"/>
        <v>42011.925937499997</v>
      </c>
      <c r="T1046" s="14">
        <f t="shared" si="68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14">
        <f t="shared" si="67"/>
        <v>41844.874421296299</v>
      </c>
      <c r="T1047" s="14">
        <f t="shared" si="68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14">
        <f t="shared" si="67"/>
        <v>42319.851388888885</v>
      </c>
      <c r="T1048" s="14">
        <f t="shared" si="68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14">
        <f t="shared" si="67"/>
        <v>41918.818460648145</v>
      </c>
      <c r="T1049" s="14">
        <f t="shared" si="68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14">
        <f t="shared" si="67"/>
        <v>42598.053113425922</v>
      </c>
      <c r="T1050" s="14">
        <f t="shared" si="68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14">
        <f t="shared" si="67"/>
        <v>42382.431076388893</v>
      </c>
      <c r="T1051" s="14">
        <f t="shared" si="68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14">
        <f t="shared" si="67"/>
        <v>42231.7971875</v>
      </c>
      <c r="T1052" s="14">
        <f t="shared" si="68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14">
        <f t="shared" si="67"/>
        <v>41850.014178240745</v>
      </c>
      <c r="T1053" s="14">
        <f t="shared" si="68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14">
        <f t="shared" si="67"/>
        <v>42483.797395833331</v>
      </c>
      <c r="T1054" s="14">
        <f t="shared" si="68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14">
        <f t="shared" si="67"/>
        <v>42775.172824074078</v>
      </c>
      <c r="T1055" s="14">
        <f t="shared" si="68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14">
        <f t="shared" si="67"/>
        <v>41831.851840277777</v>
      </c>
      <c r="T1056" s="14">
        <f t="shared" si="68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14">
        <f t="shared" si="67"/>
        <v>42406.992418981477</v>
      </c>
      <c r="T1057" s="14">
        <f t="shared" si="68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14">
        <f t="shared" si="67"/>
        <v>42058.719641203701</v>
      </c>
      <c r="T1058" s="14">
        <f t="shared" si="68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14">
        <f t="shared" si="67"/>
        <v>42678.871331018512</v>
      </c>
      <c r="T1059" s="14">
        <f t="shared" si="68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14">
        <f t="shared" si="67"/>
        <v>42047.900960648149</v>
      </c>
      <c r="T1060" s="14">
        <f t="shared" si="68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14">
        <f t="shared" si="67"/>
        <v>42046.79</v>
      </c>
      <c r="T1061" s="14">
        <f t="shared" si="68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14">
        <f t="shared" si="67"/>
        <v>42079.913113425922</v>
      </c>
      <c r="T1062" s="14">
        <f t="shared" si="68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14">
        <f t="shared" si="67"/>
        <v>42432.276712962965</v>
      </c>
      <c r="T1063" s="14">
        <f t="shared" si="68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14">
        <f t="shared" si="67"/>
        <v>42556.807187500002</v>
      </c>
      <c r="T1064" s="14">
        <f t="shared" si="68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14">
        <f t="shared" si="67"/>
        <v>42583.030810185184</v>
      </c>
      <c r="T1065" s="14">
        <f t="shared" si="68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14">
        <f t="shared" si="67"/>
        <v>41417.228043981479</v>
      </c>
      <c r="T1066" s="14">
        <f t="shared" si="68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14">
        <f t="shared" si="67"/>
        <v>41661.381041666667</v>
      </c>
      <c r="T1067" s="14">
        <f t="shared" si="68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14">
        <f t="shared" si="67"/>
        <v>41445.962754629632</v>
      </c>
      <c r="T1068" s="14">
        <f t="shared" si="68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14">
        <f t="shared" si="67"/>
        <v>41599.855682870373</v>
      </c>
      <c r="T1069" s="14">
        <f t="shared" si="68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14">
        <f t="shared" si="67"/>
        <v>42440.371111111104</v>
      </c>
      <c r="T1070" s="14">
        <f t="shared" si="68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14">
        <f t="shared" si="67"/>
        <v>41572.229849537034</v>
      </c>
      <c r="T1071" s="14">
        <f t="shared" si="68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14">
        <f t="shared" si="67"/>
        <v>41163.011828703704</v>
      </c>
      <c r="T1072" s="14">
        <f t="shared" si="68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14">
        <f t="shared" si="67"/>
        <v>42295.753391203703</v>
      </c>
      <c r="T1073" s="14">
        <f t="shared" si="68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14">
        <f t="shared" si="67"/>
        <v>41645.832141203704</v>
      </c>
      <c r="T1074" s="14">
        <f t="shared" si="68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14">
        <f t="shared" si="67"/>
        <v>40802.964594907404</v>
      </c>
      <c r="T1075" s="14">
        <f t="shared" si="68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14">
        <f t="shared" si="67"/>
        <v>41613.172974537039</v>
      </c>
      <c r="T1076" s="14">
        <f t="shared" si="68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14">
        <f t="shared" si="67"/>
        <v>41005.904120370367</v>
      </c>
      <c r="T1077" s="14">
        <f t="shared" si="68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14">
        <f t="shared" si="67"/>
        <v>41838.377893518518</v>
      </c>
      <c r="T1078" s="14">
        <f t="shared" si="68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14">
        <f t="shared" si="67"/>
        <v>42353.16679398148</v>
      </c>
      <c r="T1079" s="14">
        <f t="shared" si="68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14">
        <f t="shared" si="67"/>
        <v>40701.195844907408</v>
      </c>
      <c r="T1080" s="14">
        <f t="shared" si="68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14">
        <f t="shared" si="67"/>
        <v>42479.566388888896</v>
      </c>
      <c r="T1081" s="14">
        <f t="shared" si="68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14">
        <f t="shared" si="67"/>
        <v>41740.138113425928</v>
      </c>
      <c r="T1082" s="14">
        <f t="shared" si="68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14">
        <f t="shared" si="67"/>
        <v>42002.926990740743</v>
      </c>
      <c r="T1083" s="14">
        <f t="shared" si="68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14">
        <f t="shared" si="67"/>
        <v>41101.906111111115</v>
      </c>
      <c r="T1084" s="14">
        <f t="shared" si="68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14">
        <f t="shared" si="67"/>
        <v>41793.659525462965</v>
      </c>
      <c r="T1085" s="14">
        <f t="shared" si="68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14">
        <f t="shared" si="67"/>
        <v>41829.912083333329</v>
      </c>
      <c r="T1086" s="14">
        <f t="shared" si="68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14">
        <f t="shared" si="67"/>
        <v>42413.671006944445</v>
      </c>
      <c r="T1087" s="14">
        <f t="shared" si="68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14">
        <f t="shared" si="67"/>
        <v>41845.866793981484</v>
      </c>
      <c r="T1088" s="14">
        <f t="shared" si="68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14">
        <f t="shared" si="67"/>
        <v>41775.713969907411</v>
      </c>
      <c r="T1089" s="14">
        <f t="shared" si="68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t="s">
        <v>8331</v>
      </c>
      <c r="R1090" t="s">
        <v>8332</v>
      </c>
      <c r="S1090" s="14">
        <f t="shared" si="67"/>
        <v>41723.799386574072</v>
      </c>
      <c r="T1090" s="14">
        <f t="shared" si="68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14">
        <f t="shared" ref="S1091:S1154" si="71">(((J1091/60)/60)/24)+DATE(1970,1,1)</f>
        <v>42151.189525462964</v>
      </c>
      <c r="T1091" s="14">
        <f t="shared" ref="T1091:T1154" si="72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14">
        <f t="shared" si="71"/>
        <v>42123.185798611114</v>
      </c>
      <c r="T1092" s="14">
        <f t="shared" si="72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14">
        <f t="shared" si="71"/>
        <v>42440.820277777777</v>
      </c>
      <c r="T1093" s="14">
        <f t="shared" si="72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14">
        <f t="shared" si="71"/>
        <v>41250.025902777779</v>
      </c>
      <c r="T1094" s="14">
        <f t="shared" si="72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14">
        <f t="shared" si="71"/>
        <v>42396.973807870367</v>
      </c>
      <c r="T1095" s="14">
        <f t="shared" si="72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14">
        <f t="shared" si="71"/>
        <v>40795.713344907403</v>
      </c>
      <c r="T1096" s="14">
        <f t="shared" si="72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14">
        <f t="shared" si="71"/>
        <v>41486.537268518521</v>
      </c>
      <c r="T1097" s="14">
        <f t="shared" si="72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14">
        <f t="shared" si="71"/>
        <v>41885.51798611111</v>
      </c>
      <c r="T1098" s="14">
        <f t="shared" si="72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14">
        <f t="shared" si="71"/>
        <v>41660.792557870373</v>
      </c>
      <c r="T1099" s="14">
        <f t="shared" si="72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14">
        <f t="shared" si="71"/>
        <v>41712.762673611112</v>
      </c>
      <c r="T1100" s="14">
        <f t="shared" si="72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14">
        <f t="shared" si="71"/>
        <v>42107.836435185185</v>
      </c>
      <c r="T1101" s="14">
        <f t="shared" si="72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14">
        <f t="shared" si="71"/>
        <v>42384.110775462963</v>
      </c>
      <c r="T1102" s="14">
        <f t="shared" si="72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14">
        <f t="shared" si="71"/>
        <v>42538.77243055556</v>
      </c>
      <c r="T1103" s="14">
        <f t="shared" si="72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14">
        <f t="shared" si="71"/>
        <v>41577.045428240745</v>
      </c>
      <c r="T1104" s="14">
        <f t="shared" si="72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14">
        <f t="shared" si="71"/>
        <v>42479.22210648148</v>
      </c>
      <c r="T1105" s="14">
        <f t="shared" si="72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14">
        <f t="shared" si="71"/>
        <v>41771.40996527778</v>
      </c>
      <c r="T1106" s="14">
        <f t="shared" si="72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14">
        <f t="shared" si="71"/>
        <v>41692.135729166665</v>
      </c>
      <c r="T1107" s="14">
        <f t="shared" si="72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14">
        <f t="shared" si="71"/>
        <v>40973.740451388891</v>
      </c>
      <c r="T1108" s="14">
        <f t="shared" si="72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14">
        <f t="shared" si="71"/>
        <v>41813.861388888887</v>
      </c>
      <c r="T1109" s="14">
        <f t="shared" si="72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14">
        <f t="shared" si="71"/>
        <v>40952.636979166666</v>
      </c>
      <c r="T1110" s="14">
        <f t="shared" si="72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14">
        <f t="shared" si="71"/>
        <v>42662.752199074079</v>
      </c>
      <c r="T1111" s="14">
        <f t="shared" si="72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14">
        <f t="shared" si="71"/>
        <v>41220.933124999996</v>
      </c>
      <c r="T1112" s="14">
        <f t="shared" si="72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14">
        <f t="shared" si="71"/>
        <v>42347.203587962969</v>
      </c>
      <c r="T1113" s="14">
        <f t="shared" si="72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14">
        <f t="shared" si="71"/>
        <v>41963.759386574078</v>
      </c>
      <c r="T1114" s="14">
        <f t="shared" si="72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14">
        <f t="shared" si="71"/>
        <v>41835.977083333331</v>
      </c>
      <c r="T1115" s="14">
        <f t="shared" si="72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14">
        <f t="shared" si="71"/>
        <v>41526.345914351856</v>
      </c>
      <c r="T1116" s="14">
        <f t="shared" si="72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14">
        <f t="shared" si="71"/>
        <v>42429.695543981477</v>
      </c>
      <c r="T1117" s="14">
        <f t="shared" si="72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14">
        <f t="shared" si="71"/>
        <v>41009.847314814811</v>
      </c>
      <c r="T1118" s="14">
        <f t="shared" si="72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14">
        <f t="shared" si="71"/>
        <v>42333.598530092597</v>
      </c>
      <c r="T1119" s="14">
        <f t="shared" si="72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14">
        <f t="shared" si="71"/>
        <v>41704.16642361111</v>
      </c>
      <c r="T1120" s="14">
        <f t="shared" si="72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14">
        <f t="shared" si="71"/>
        <v>41722.792407407411</v>
      </c>
      <c r="T1121" s="14">
        <f t="shared" si="72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14">
        <f t="shared" si="71"/>
        <v>40799.872685185182</v>
      </c>
      <c r="T1122" s="14">
        <f t="shared" si="72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14">
        <f t="shared" si="71"/>
        <v>42412.934212962966</v>
      </c>
      <c r="T1123" s="14">
        <f t="shared" si="72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14">
        <f t="shared" si="71"/>
        <v>41410.703993055555</v>
      </c>
      <c r="T1124" s="14">
        <f t="shared" si="72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14">
        <f t="shared" si="71"/>
        <v>41718.5237037037</v>
      </c>
      <c r="T1125" s="14">
        <f t="shared" si="72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14">
        <f t="shared" si="71"/>
        <v>42094.667256944449</v>
      </c>
      <c r="T1126" s="14">
        <f t="shared" si="72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14">
        <f t="shared" si="71"/>
        <v>42212.624189814815</v>
      </c>
      <c r="T1127" s="14">
        <f t="shared" si="72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14">
        <f t="shared" si="71"/>
        <v>42535.327476851846</v>
      </c>
      <c r="T1128" s="14">
        <f t="shared" si="72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14">
        <f t="shared" si="71"/>
        <v>41926.854166666664</v>
      </c>
      <c r="T1129" s="14">
        <f t="shared" si="72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14">
        <f t="shared" si="71"/>
        <v>41828.649502314816</v>
      </c>
      <c r="T1130" s="14">
        <f t="shared" si="72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14">
        <f t="shared" si="71"/>
        <v>42496.264965277776</v>
      </c>
      <c r="T1131" s="14">
        <f t="shared" si="72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14">
        <f t="shared" si="71"/>
        <v>41908.996527777781</v>
      </c>
      <c r="T1132" s="14">
        <f t="shared" si="72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14">
        <f t="shared" si="71"/>
        <v>42332.908194444448</v>
      </c>
      <c r="T1133" s="14">
        <f t="shared" si="72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14">
        <f t="shared" si="71"/>
        <v>42706.115405092598</v>
      </c>
      <c r="T1134" s="14">
        <f t="shared" si="72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14">
        <f t="shared" si="71"/>
        <v>41821.407187500001</v>
      </c>
      <c r="T1135" s="14">
        <f t="shared" si="72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14">
        <f t="shared" si="71"/>
        <v>41958.285046296296</v>
      </c>
      <c r="T1136" s="14">
        <f t="shared" si="72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14">
        <f t="shared" si="71"/>
        <v>42558.989513888882</v>
      </c>
      <c r="T1137" s="14">
        <f t="shared" si="72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14">
        <f t="shared" si="71"/>
        <v>42327.671631944439</v>
      </c>
      <c r="T1138" s="14">
        <f t="shared" si="72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14">
        <f t="shared" si="71"/>
        <v>42453.819687499999</v>
      </c>
      <c r="T1139" s="14">
        <f t="shared" si="72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14">
        <f t="shared" si="71"/>
        <v>42736.9066087963</v>
      </c>
      <c r="T1140" s="14">
        <f t="shared" si="72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14">
        <f t="shared" si="71"/>
        <v>41975.347523148142</v>
      </c>
      <c r="T1141" s="14">
        <f t="shared" si="72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14">
        <f t="shared" si="71"/>
        <v>42192.462048611109</v>
      </c>
      <c r="T1142" s="14">
        <f t="shared" si="72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14">
        <f t="shared" si="71"/>
        <v>42164.699652777781</v>
      </c>
      <c r="T1143" s="14">
        <f t="shared" si="72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14">
        <f t="shared" si="71"/>
        <v>42022.006099537044</v>
      </c>
      <c r="T1144" s="14">
        <f t="shared" si="72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14">
        <f t="shared" si="71"/>
        <v>42325.19358796296</v>
      </c>
      <c r="T1145" s="14">
        <f t="shared" si="72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14">
        <f t="shared" si="71"/>
        <v>42093.181944444441</v>
      </c>
      <c r="T1146" s="14">
        <f t="shared" si="72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14">
        <f t="shared" si="71"/>
        <v>41854.747592592597</v>
      </c>
      <c r="T1147" s="14">
        <f t="shared" si="72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14">
        <f t="shared" si="71"/>
        <v>41723.9533912037</v>
      </c>
      <c r="T1148" s="14">
        <f t="shared" si="72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14">
        <f t="shared" si="71"/>
        <v>41871.972025462965</v>
      </c>
      <c r="T1149" s="14">
        <f t="shared" si="72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14">
        <f t="shared" si="71"/>
        <v>42675.171076388884</v>
      </c>
      <c r="T1150" s="14">
        <f t="shared" si="72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14">
        <f t="shared" si="71"/>
        <v>42507.71025462963</v>
      </c>
      <c r="T1151" s="14">
        <f t="shared" si="72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14">
        <f t="shared" si="71"/>
        <v>42317.954571759255</v>
      </c>
      <c r="T1152" s="14">
        <f t="shared" si="72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14">
        <f t="shared" si="71"/>
        <v>42224.102581018517</v>
      </c>
      <c r="T1153" s="14">
        <f t="shared" si="72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t="s">
        <v>8334</v>
      </c>
      <c r="R1154" t="s">
        <v>8335</v>
      </c>
      <c r="S1154" s="14">
        <f t="shared" si="71"/>
        <v>42109.709629629629</v>
      </c>
      <c r="T1154" s="14">
        <f t="shared" si="72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14">
        <f t="shared" ref="S1155:S1218" si="75">(((J1155/60)/60)/24)+DATE(1970,1,1)</f>
        <v>42143.714178240742</v>
      </c>
      <c r="T1155" s="14">
        <f t="shared" ref="T1155:T1218" si="76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14">
        <f t="shared" si="75"/>
        <v>42223.108865740738</v>
      </c>
      <c r="T1156" s="14">
        <f t="shared" si="76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14">
        <f t="shared" si="75"/>
        <v>41835.763981481483</v>
      </c>
      <c r="T1157" s="14">
        <f t="shared" si="76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14">
        <f t="shared" si="75"/>
        <v>42029.07131944444</v>
      </c>
      <c r="T1158" s="14">
        <f t="shared" si="76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14">
        <f t="shared" si="75"/>
        <v>41918.628240740742</v>
      </c>
      <c r="T1159" s="14">
        <f t="shared" si="76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14">
        <f t="shared" si="75"/>
        <v>41952.09175925926</v>
      </c>
      <c r="T1160" s="14">
        <f t="shared" si="76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14">
        <f t="shared" si="75"/>
        <v>42154.726446759261</v>
      </c>
      <c r="T1161" s="14">
        <f t="shared" si="76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14">
        <f t="shared" si="75"/>
        <v>42061.154930555553</v>
      </c>
      <c r="T1162" s="14">
        <f t="shared" si="76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14">
        <f t="shared" si="75"/>
        <v>42122.629502314812</v>
      </c>
      <c r="T1163" s="14">
        <f t="shared" si="76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14">
        <f t="shared" si="75"/>
        <v>41876.683611111112</v>
      </c>
      <c r="T1164" s="14">
        <f t="shared" si="76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14">
        <f t="shared" si="75"/>
        <v>41830.723611111112</v>
      </c>
      <c r="T1165" s="14">
        <f t="shared" si="76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14">
        <f t="shared" si="75"/>
        <v>42509.724328703705</v>
      </c>
      <c r="T1166" s="14">
        <f t="shared" si="76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14">
        <f t="shared" si="75"/>
        <v>41792.214467592588</v>
      </c>
      <c r="T1167" s="14">
        <f t="shared" si="76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14">
        <f t="shared" si="75"/>
        <v>42150.485439814816</v>
      </c>
      <c r="T1168" s="14">
        <f t="shared" si="76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14">
        <f t="shared" si="75"/>
        <v>41863.734895833331</v>
      </c>
      <c r="T1169" s="14">
        <f t="shared" si="76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14">
        <f t="shared" si="75"/>
        <v>42605.053993055553</v>
      </c>
      <c r="T1170" s="14">
        <f t="shared" si="76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14">
        <f t="shared" si="75"/>
        <v>42027.353738425925</v>
      </c>
      <c r="T1171" s="14">
        <f t="shared" si="76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14">
        <f t="shared" si="75"/>
        <v>42124.893182870372</v>
      </c>
      <c r="T1172" s="14">
        <f t="shared" si="76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14">
        <f t="shared" si="75"/>
        <v>41938.804710648146</v>
      </c>
      <c r="T1173" s="14">
        <f t="shared" si="76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14">
        <f t="shared" si="75"/>
        <v>41841.682314814818</v>
      </c>
      <c r="T1174" s="14">
        <f t="shared" si="76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14">
        <f t="shared" si="75"/>
        <v>42184.185844907406</v>
      </c>
      <c r="T1175" s="14">
        <f t="shared" si="76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14">
        <f t="shared" si="75"/>
        <v>42468.84174768519</v>
      </c>
      <c r="T1176" s="14">
        <f t="shared" si="76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14">
        <f t="shared" si="75"/>
        <v>42170.728460648148</v>
      </c>
      <c r="T1177" s="14">
        <f t="shared" si="76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14">
        <f t="shared" si="75"/>
        <v>42746.019652777773</v>
      </c>
      <c r="T1178" s="14">
        <f t="shared" si="76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14">
        <f t="shared" si="75"/>
        <v>41897.660833333335</v>
      </c>
      <c r="T1179" s="14">
        <f t="shared" si="76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14">
        <f t="shared" si="75"/>
        <v>41837.905694444446</v>
      </c>
      <c r="T1180" s="14">
        <f t="shared" si="76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14">
        <f t="shared" si="75"/>
        <v>42275.720219907409</v>
      </c>
      <c r="T1181" s="14">
        <f t="shared" si="76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14">
        <f t="shared" si="75"/>
        <v>41781.806875000002</v>
      </c>
      <c r="T1182" s="14">
        <f t="shared" si="76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14">
        <f t="shared" si="75"/>
        <v>42034.339363425926</v>
      </c>
      <c r="T1183" s="14">
        <f t="shared" si="76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14">
        <f t="shared" si="75"/>
        <v>42728.827407407407</v>
      </c>
      <c r="T1184" s="14">
        <f t="shared" si="76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14">
        <f t="shared" si="75"/>
        <v>42656.86137731481</v>
      </c>
      <c r="T1185" s="14">
        <f t="shared" si="76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14">
        <f t="shared" si="75"/>
        <v>42741.599664351852</v>
      </c>
      <c r="T1186" s="14">
        <f t="shared" si="76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14">
        <f t="shared" si="75"/>
        <v>42130.865150462967</v>
      </c>
      <c r="T1187" s="14">
        <f t="shared" si="76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14">
        <f t="shared" si="75"/>
        <v>42123.86336805555</v>
      </c>
      <c r="T1188" s="14">
        <f t="shared" si="76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14">
        <f t="shared" si="75"/>
        <v>42109.894942129627</v>
      </c>
      <c r="T1189" s="14">
        <f t="shared" si="76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14">
        <f t="shared" si="75"/>
        <v>42711.700694444444</v>
      </c>
      <c r="T1190" s="14">
        <f t="shared" si="76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14">
        <f t="shared" si="75"/>
        <v>42529.979108796295</v>
      </c>
      <c r="T1191" s="14">
        <f t="shared" si="76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14">
        <f t="shared" si="75"/>
        <v>41852.665798611109</v>
      </c>
      <c r="T1192" s="14">
        <f t="shared" si="76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14">
        <f t="shared" si="75"/>
        <v>42419.603703703702</v>
      </c>
      <c r="T1193" s="14">
        <f t="shared" si="76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14">
        <f t="shared" si="75"/>
        <v>42747.506689814814</v>
      </c>
      <c r="T1194" s="14">
        <f t="shared" si="76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14">
        <f t="shared" si="75"/>
        <v>42409.776076388895</v>
      </c>
      <c r="T1195" s="14">
        <f t="shared" si="76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14">
        <f t="shared" si="75"/>
        <v>42072.488182870366</v>
      </c>
      <c r="T1196" s="14">
        <f t="shared" si="76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14">
        <f t="shared" si="75"/>
        <v>42298.34783564815</v>
      </c>
      <c r="T1197" s="14">
        <f t="shared" si="76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14">
        <f t="shared" si="75"/>
        <v>42326.818738425922</v>
      </c>
      <c r="T1198" s="14">
        <f t="shared" si="76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14">
        <f t="shared" si="75"/>
        <v>42503.66474537037</v>
      </c>
      <c r="T1199" s="14">
        <f t="shared" si="76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14">
        <f t="shared" si="75"/>
        <v>42333.619050925925</v>
      </c>
      <c r="T1200" s="14">
        <f t="shared" si="76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14">
        <f t="shared" si="75"/>
        <v>42161.770833333328</v>
      </c>
      <c r="T1201" s="14">
        <f t="shared" si="76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14">
        <f t="shared" si="75"/>
        <v>42089.477500000001</v>
      </c>
      <c r="T1202" s="14">
        <f t="shared" si="76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14">
        <f t="shared" si="75"/>
        <v>42536.60701388889</v>
      </c>
      <c r="T1203" s="14">
        <f t="shared" si="76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14">
        <f t="shared" si="75"/>
        <v>42152.288819444439</v>
      </c>
      <c r="T1204" s="14">
        <f t="shared" si="76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14">
        <f t="shared" si="75"/>
        <v>42125.614895833336</v>
      </c>
      <c r="T1205" s="14">
        <f t="shared" si="76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14">
        <f t="shared" si="75"/>
        <v>42297.748067129629</v>
      </c>
      <c r="T1206" s="14">
        <f t="shared" si="76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14">
        <f t="shared" si="75"/>
        <v>42138.506377314814</v>
      </c>
      <c r="T1207" s="14">
        <f t="shared" si="76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14">
        <f t="shared" si="75"/>
        <v>42772.776076388895</v>
      </c>
      <c r="T1208" s="14">
        <f t="shared" si="76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14">
        <f t="shared" si="75"/>
        <v>42430.430243055554</v>
      </c>
      <c r="T1209" s="14">
        <f t="shared" si="76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14">
        <f t="shared" si="75"/>
        <v>42423.709074074075</v>
      </c>
      <c r="T1210" s="14">
        <f t="shared" si="76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14">
        <f t="shared" si="75"/>
        <v>42761.846122685187</v>
      </c>
      <c r="T1211" s="14">
        <f t="shared" si="76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14">
        <f t="shared" si="75"/>
        <v>42132.941805555558</v>
      </c>
      <c r="T1212" s="14">
        <f t="shared" si="76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14">
        <f t="shared" si="75"/>
        <v>42515.866446759261</v>
      </c>
      <c r="T1213" s="14">
        <f t="shared" si="76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14">
        <f t="shared" si="75"/>
        <v>42318.950173611112</v>
      </c>
      <c r="T1214" s="14">
        <f t="shared" si="76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14">
        <f t="shared" si="75"/>
        <v>42731.755787037036</v>
      </c>
      <c r="T1215" s="14">
        <f t="shared" si="76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14">
        <f t="shared" si="75"/>
        <v>42104.840335648143</v>
      </c>
      <c r="T1216" s="14">
        <f t="shared" si="76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14">
        <f t="shared" si="75"/>
        <v>41759.923101851848</v>
      </c>
      <c r="T1217" s="14">
        <f t="shared" si="76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t="s">
        <v>8336</v>
      </c>
      <c r="R1218" t="s">
        <v>8337</v>
      </c>
      <c r="S1218" s="14">
        <f t="shared" si="75"/>
        <v>42247.616400462968</v>
      </c>
      <c r="T1218" s="14">
        <f t="shared" si="76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14">
        <f t="shared" ref="S1219:S1282" si="79">(((J1219/60)/60)/24)+DATE(1970,1,1)</f>
        <v>42535.809490740736</v>
      </c>
      <c r="T1219" s="14">
        <f t="shared" ref="T1219:T1282" si="80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14">
        <f t="shared" si="79"/>
        <v>42278.662037037036</v>
      </c>
      <c r="T1220" s="14">
        <f t="shared" si="80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14">
        <f t="shared" si="79"/>
        <v>42633.461956018517</v>
      </c>
      <c r="T1221" s="14">
        <f t="shared" si="80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14">
        <f t="shared" si="79"/>
        <v>42211.628611111111</v>
      </c>
      <c r="T1222" s="14">
        <f t="shared" si="80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14">
        <f t="shared" si="79"/>
        <v>42680.47555555556</v>
      </c>
      <c r="T1223" s="14">
        <f t="shared" si="80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14">
        <f t="shared" si="79"/>
        <v>42430.720451388886</v>
      </c>
      <c r="T1224" s="14">
        <f t="shared" si="80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14">
        <f t="shared" si="79"/>
        <v>42654.177187499998</v>
      </c>
      <c r="T1225" s="14">
        <f t="shared" si="80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14">
        <f t="shared" si="79"/>
        <v>41736.549791666665</v>
      </c>
      <c r="T1226" s="14">
        <f t="shared" si="80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14">
        <f t="shared" si="79"/>
        <v>41509.905995370369</v>
      </c>
      <c r="T1227" s="14">
        <f t="shared" si="80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14">
        <f t="shared" si="79"/>
        <v>41715.874780092592</v>
      </c>
      <c r="T1228" s="14">
        <f t="shared" si="80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14">
        <f t="shared" si="79"/>
        <v>41827.919166666667</v>
      </c>
      <c r="T1229" s="14">
        <f t="shared" si="80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14">
        <f t="shared" si="79"/>
        <v>40754.729259259257</v>
      </c>
      <c r="T1230" s="14">
        <f t="shared" si="80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14">
        <f t="shared" si="79"/>
        <v>40985.459803240738</v>
      </c>
      <c r="T1231" s="14">
        <f t="shared" si="80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14">
        <f t="shared" si="79"/>
        <v>40568.972569444442</v>
      </c>
      <c r="T1232" s="14">
        <f t="shared" si="80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14">
        <f t="shared" si="79"/>
        <v>42193.941759259258</v>
      </c>
      <c r="T1233" s="14">
        <f t="shared" si="80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14">
        <f t="shared" si="79"/>
        <v>41506.848032407412</v>
      </c>
      <c r="T1234" s="14">
        <f t="shared" si="80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14">
        <f t="shared" si="79"/>
        <v>40939.948773148149</v>
      </c>
      <c r="T1235" s="14">
        <f t="shared" si="80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14">
        <f t="shared" si="79"/>
        <v>42007.788680555561</v>
      </c>
      <c r="T1236" s="14">
        <f t="shared" si="80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14">
        <f t="shared" si="79"/>
        <v>41583.135405092595</v>
      </c>
      <c r="T1237" s="14">
        <f t="shared" si="80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14">
        <f t="shared" si="79"/>
        <v>41110.680138888885</v>
      </c>
      <c r="T1238" s="14">
        <f t="shared" si="80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14">
        <f t="shared" si="79"/>
        <v>41125.283159722225</v>
      </c>
      <c r="T1239" s="14">
        <f t="shared" si="80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14">
        <f t="shared" si="79"/>
        <v>40731.61037037037</v>
      </c>
      <c r="T1240" s="14">
        <f t="shared" si="80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14">
        <f t="shared" si="79"/>
        <v>40883.962581018517</v>
      </c>
      <c r="T1241" s="14">
        <f t="shared" si="80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14">
        <f t="shared" si="79"/>
        <v>41409.040011574078</v>
      </c>
      <c r="T1242" s="14">
        <f t="shared" si="80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14">
        <f t="shared" si="79"/>
        <v>41923.837731481479</v>
      </c>
      <c r="T1243" s="14">
        <f t="shared" si="80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14">
        <f t="shared" si="79"/>
        <v>40782.165532407409</v>
      </c>
      <c r="T1244" s="14">
        <f t="shared" si="80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14">
        <f t="shared" si="79"/>
        <v>40671.879293981481</v>
      </c>
      <c r="T1245" s="14">
        <f t="shared" si="80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14">
        <f t="shared" si="79"/>
        <v>41355.825497685182</v>
      </c>
      <c r="T1246" s="14">
        <f t="shared" si="80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14">
        <f t="shared" si="79"/>
        <v>41774.599930555552</v>
      </c>
      <c r="T1247" s="14">
        <f t="shared" si="80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14">
        <f t="shared" si="79"/>
        <v>40838.043391203704</v>
      </c>
      <c r="T1248" s="14">
        <f t="shared" si="80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14">
        <f t="shared" si="79"/>
        <v>41370.292303240742</v>
      </c>
      <c r="T1249" s="14">
        <f t="shared" si="80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14">
        <f t="shared" si="79"/>
        <v>41767.656863425924</v>
      </c>
      <c r="T1250" s="14">
        <f t="shared" si="80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14">
        <f t="shared" si="79"/>
        <v>41067.74086805556</v>
      </c>
      <c r="T1251" s="14">
        <f t="shared" si="80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14">
        <f t="shared" si="79"/>
        <v>41843.64271990741</v>
      </c>
      <c r="T1252" s="14">
        <f t="shared" si="80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14">
        <f t="shared" si="79"/>
        <v>40751.814432870371</v>
      </c>
      <c r="T1253" s="14">
        <f t="shared" si="80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14">
        <f t="shared" si="79"/>
        <v>41543.988067129627</v>
      </c>
      <c r="T1254" s="14">
        <f t="shared" si="80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14">
        <f t="shared" si="79"/>
        <v>41855.783645833333</v>
      </c>
      <c r="T1255" s="14">
        <f t="shared" si="80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14">
        <f t="shared" si="79"/>
        <v>40487.621365740742</v>
      </c>
      <c r="T1256" s="14">
        <f t="shared" si="80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14">
        <f t="shared" si="79"/>
        <v>41579.845509259263</v>
      </c>
      <c r="T1257" s="14">
        <f t="shared" si="80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14">
        <f t="shared" si="79"/>
        <v>40921.919340277782</v>
      </c>
      <c r="T1258" s="14">
        <f t="shared" si="80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14">
        <f t="shared" si="79"/>
        <v>40587.085532407407</v>
      </c>
      <c r="T1259" s="14">
        <f t="shared" si="80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14">
        <f t="shared" si="79"/>
        <v>41487.611250000002</v>
      </c>
      <c r="T1260" s="14">
        <f t="shared" si="80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14">
        <f t="shared" si="79"/>
        <v>41766.970648148148</v>
      </c>
      <c r="T1261" s="14">
        <f t="shared" si="80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14">
        <f t="shared" si="79"/>
        <v>41666.842824074076</v>
      </c>
      <c r="T1262" s="14">
        <f t="shared" si="80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14">
        <f t="shared" si="79"/>
        <v>41638.342905092592</v>
      </c>
      <c r="T1263" s="14">
        <f t="shared" si="80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14">
        <f t="shared" si="79"/>
        <v>41656.762638888889</v>
      </c>
      <c r="T1264" s="14">
        <f t="shared" si="80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14">
        <f t="shared" si="79"/>
        <v>41692.084143518521</v>
      </c>
      <c r="T1265" s="14">
        <f t="shared" si="80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14">
        <f t="shared" si="79"/>
        <v>41547.662997685184</v>
      </c>
      <c r="T1266" s="14">
        <f t="shared" si="80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14">
        <f t="shared" si="79"/>
        <v>40465.655266203699</v>
      </c>
      <c r="T1267" s="14">
        <f t="shared" si="80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14">
        <f t="shared" si="79"/>
        <v>41620.87667824074</v>
      </c>
      <c r="T1268" s="14">
        <f t="shared" si="80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14">
        <f t="shared" si="79"/>
        <v>41449.585162037038</v>
      </c>
      <c r="T1269" s="14">
        <f t="shared" si="80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14">
        <f t="shared" si="79"/>
        <v>41507.845451388886</v>
      </c>
      <c r="T1270" s="14">
        <f t="shared" si="80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14">
        <f t="shared" si="79"/>
        <v>42445.823055555549</v>
      </c>
      <c r="T1271" s="14">
        <f t="shared" si="80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14">
        <f t="shared" si="79"/>
        <v>40933.856967592597</v>
      </c>
      <c r="T1272" s="14">
        <f t="shared" si="80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14">
        <f t="shared" si="79"/>
        <v>41561.683553240742</v>
      </c>
      <c r="T1273" s="14">
        <f t="shared" si="80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14">
        <f t="shared" si="79"/>
        <v>40274.745127314818</v>
      </c>
      <c r="T1274" s="14">
        <f t="shared" si="80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14">
        <f t="shared" si="79"/>
        <v>41852.730219907404</v>
      </c>
      <c r="T1275" s="14">
        <f t="shared" si="80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14">
        <f t="shared" si="79"/>
        <v>41116.690104166664</v>
      </c>
      <c r="T1276" s="14">
        <f t="shared" si="80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14">
        <f t="shared" si="79"/>
        <v>41458.867905092593</v>
      </c>
      <c r="T1277" s="14">
        <f t="shared" si="80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14">
        <f t="shared" si="79"/>
        <v>40007.704247685186</v>
      </c>
      <c r="T1278" s="14">
        <f t="shared" si="80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14">
        <f t="shared" si="79"/>
        <v>41121.561886574076</v>
      </c>
      <c r="T1279" s="14">
        <f t="shared" si="80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14">
        <f t="shared" si="79"/>
        <v>41786.555162037039</v>
      </c>
      <c r="T1280" s="14">
        <f t="shared" si="80"/>
        <v>41815.083333333336</v>
      </c>
    </row>
    <row r="1281" spans="1:21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14">
        <f t="shared" si="79"/>
        <v>41682.099189814813</v>
      </c>
      <c r="T1281" s="14">
        <f t="shared" si="80"/>
        <v>41722.057523148149</v>
      </c>
    </row>
    <row r="1282" spans="1:21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t="s">
        <v>8323</v>
      </c>
      <c r="R1282" t="s">
        <v>8324</v>
      </c>
      <c r="S1282" s="14">
        <f t="shared" si="79"/>
        <v>40513.757569444446</v>
      </c>
      <c r="T1282" s="14">
        <f t="shared" si="80"/>
        <v>40603.757569444446</v>
      </c>
    </row>
    <row r="1283" spans="1:21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14">
        <f t="shared" ref="S1283:S1346" si="83">(((J1283/60)/60)/24)+DATE(1970,1,1)</f>
        <v>41463.743472222224</v>
      </c>
      <c r="T1283" s="14">
        <f t="shared" ref="T1283:T1346" si="84">(((I1283/60)/60)/24)+DATE(1970,1,1)</f>
        <v>41483.743472222224</v>
      </c>
    </row>
    <row r="1284" spans="1:21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14">
        <f t="shared" si="83"/>
        <v>41586.475173611114</v>
      </c>
      <c r="T1284" s="14">
        <f t="shared" si="84"/>
        <v>41617.207638888889</v>
      </c>
    </row>
    <row r="1285" spans="1:21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14">
        <f t="shared" si="83"/>
        <v>41320.717465277776</v>
      </c>
      <c r="T1285" s="14">
        <f t="shared" si="84"/>
        <v>41344.166666666664</v>
      </c>
    </row>
    <row r="1286" spans="1:21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14">
        <f t="shared" si="83"/>
        <v>42712.23474537037</v>
      </c>
      <c r="T1286" s="14">
        <f t="shared" si="84"/>
        <v>42735.707638888889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14">
        <f t="shared" si="83"/>
        <v>42160.583043981482</v>
      </c>
      <c r="T1287" s="14">
        <f t="shared" si="84"/>
        <v>42175.583043981482</v>
      </c>
      <c r="U1287">
        <f t="shared" ref="U1287:U1289" si="85">YEAR(S1287)</f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14">
        <f t="shared" si="83"/>
        <v>42039.384571759263</v>
      </c>
      <c r="T1288" s="14">
        <f t="shared" si="84"/>
        <v>42052.583333333328</v>
      </c>
      <c r="U1288">
        <f t="shared" si="85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14">
        <f t="shared" si="83"/>
        <v>42107.621018518519</v>
      </c>
      <c r="T1289" s="14">
        <f t="shared" si="84"/>
        <v>42167.621018518519</v>
      </c>
      <c r="U1289">
        <f t="shared" si="85"/>
        <v>2015</v>
      </c>
    </row>
    <row r="1290" spans="1:21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14">
        <f t="shared" si="83"/>
        <v>42561.154664351852</v>
      </c>
      <c r="T1290" s="14">
        <f t="shared" si="84"/>
        <v>42592.166666666672</v>
      </c>
    </row>
    <row r="1291" spans="1:21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14">
        <f t="shared" si="83"/>
        <v>42709.134780092587</v>
      </c>
      <c r="T1291" s="14">
        <f t="shared" si="84"/>
        <v>42739.134780092587</v>
      </c>
    </row>
    <row r="1292" spans="1:21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14">
        <f t="shared" si="83"/>
        <v>42086.614942129629</v>
      </c>
      <c r="T1292" s="14">
        <f t="shared" si="84"/>
        <v>42117.290972222225</v>
      </c>
    </row>
    <row r="1293" spans="1:21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14">
        <f t="shared" si="83"/>
        <v>42064.652673611112</v>
      </c>
      <c r="T1293" s="14">
        <f t="shared" si="84"/>
        <v>42101.291666666672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14">
        <f t="shared" si="83"/>
        <v>42256.764212962968</v>
      </c>
      <c r="T1294" s="14">
        <f t="shared" si="84"/>
        <v>42283.957638888889</v>
      </c>
      <c r="U1294">
        <f>YEAR(S1294)</f>
        <v>2015</v>
      </c>
    </row>
    <row r="1295" spans="1:21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14">
        <f t="shared" si="83"/>
        <v>42292.701053240744</v>
      </c>
      <c r="T1295" s="14">
        <f t="shared" si="84"/>
        <v>42322.742719907401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14">
        <f t="shared" si="83"/>
        <v>42278.453668981485</v>
      </c>
      <c r="T1296" s="14">
        <f t="shared" si="84"/>
        <v>42296.458333333328</v>
      </c>
      <c r="U1296">
        <f t="shared" ref="U1296:U1298" si="86">YEAR(S1296)</f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14">
        <f t="shared" si="83"/>
        <v>42184.572881944448</v>
      </c>
      <c r="T1297" s="14">
        <f t="shared" si="84"/>
        <v>42214.708333333328</v>
      </c>
      <c r="U1297">
        <f t="shared" si="86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14">
        <f t="shared" si="83"/>
        <v>42423.050613425927</v>
      </c>
      <c r="T1298" s="14">
        <f t="shared" si="84"/>
        <v>42443.008946759262</v>
      </c>
      <c r="U1298">
        <f t="shared" si="86"/>
        <v>2016</v>
      </c>
    </row>
    <row r="1299" spans="1:21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14">
        <f t="shared" si="83"/>
        <v>42461.747199074074</v>
      </c>
      <c r="T1299" s="14">
        <f t="shared" si="84"/>
        <v>42491.747199074074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14">
        <f t="shared" si="83"/>
        <v>42458.680925925932</v>
      </c>
      <c r="T1300" s="14">
        <f t="shared" si="84"/>
        <v>42488.680925925932</v>
      </c>
      <c r="U1300">
        <f>YEAR(S1300)</f>
        <v>2016</v>
      </c>
    </row>
    <row r="1301" spans="1:21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14">
        <f t="shared" si="83"/>
        <v>42169.814340277779</v>
      </c>
      <c r="T1301" s="14">
        <f t="shared" si="84"/>
        <v>42199.814340277779</v>
      </c>
    </row>
    <row r="1302" spans="1:21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14">
        <f t="shared" si="83"/>
        <v>42483.675208333334</v>
      </c>
      <c r="T1302" s="14">
        <f t="shared" si="84"/>
        <v>42522.789583333331</v>
      </c>
    </row>
    <row r="1303" spans="1:21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14">
        <f t="shared" si="83"/>
        <v>42195.749745370369</v>
      </c>
      <c r="T1303" s="14">
        <f t="shared" si="84"/>
        <v>42206.125</v>
      </c>
    </row>
    <row r="1304" spans="1:21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14">
        <f t="shared" si="83"/>
        <v>42675.057997685188</v>
      </c>
      <c r="T1304" s="14">
        <f t="shared" si="84"/>
        <v>42705.099664351852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14">
        <f t="shared" si="83"/>
        <v>42566.441203703704</v>
      </c>
      <c r="T1305" s="14">
        <f t="shared" si="84"/>
        <v>42582.458333333328</v>
      </c>
      <c r="U1305">
        <f>YEAR(S1305)</f>
        <v>2016</v>
      </c>
    </row>
    <row r="1306" spans="1:21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14">
        <f t="shared" si="83"/>
        <v>42747.194502314815</v>
      </c>
      <c r="T1306" s="14">
        <f t="shared" si="84"/>
        <v>42807.152835648143</v>
      </c>
    </row>
    <row r="1307" spans="1:21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14">
        <f t="shared" si="83"/>
        <v>42543.665601851855</v>
      </c>
      <c r="T1307" s="14">
        <f t="shared" si="84"/>
        <v>42572.729166666672</v>
      </c>
    </row>
    <row r="1308" spans="1:21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14">
        <f t="shared" si="83"/>
        <v>41947.457569444443</v>
      </c>
      <c r="T1308" s="14">
        <f t="shared" si="84"/>
        <v>41977.457569444443</v>
      </c>
    </row>
    <row r="1309" spans="1:21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14">
        <f t="shared" si="83"/>
        <v>42387.503229166665</v>
      </c>
      <c r="T1309" s="14">
        <f t="shared" si="84"/>
        <v>42417.503229166665</v>
      </c>
    </row>
    <row r="1310" spans="1:21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14">
        <f t="shared" si="83"/>
        <v>42611.613564814819</v>
      </c>
      <c r="T1310" s="14">
        <f t="shared" si="84"/>
        <v>42651.613564814819</v>
      </c>
    </row>
    <row r="1311" spans="1:21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14">
        <f t="shared" si="83"/>
        <v>42257.882731481484</v>
      </c>
      <c r="T1311" s="14">
        <f t="shared" si="84"/>
        <v>42292.882731481484</v>
      </c>
    </row>
    <row r="1312" spans="1:21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14">
        <f t="shared" si="83"/>
        <v>42556.667245370365</v>
      </c>
      <c r="T1312" s="14">
        <f t="shared" si="84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14">
        <f t="shared" si="83"/>
        <v>42669.802303240736</v>
      </c>
      <c r="T1313" s="14">
        <f t="shared" si="84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14">
        <f t="shared" si="83"/>
        <v>42082.702800925923</v>
      </c>
      <c r="T1314" s="14">
        <f t="shared" si="84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14">
        <f t="shared" si="83"/>
        <v>42402.709652777776</v>
      </c>
      <c r="T1315" s="14">
        <f t="shared" si="84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14">
        <f t="shared" si="83"/>
        <v>42604.669675925921</v>
      </c>
      <c r="T1316" s="14">
        <f t="shared" si="84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14">
        <f t="shared" si="83"/>
        <v>42278.498240740737</v>
      </c>
      <c r="T1317" s="14">
        <f t="shared" si="84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14">
        <f t="shared" si="83"/>
        <v>42393.961909722217</v>
      </c>
      <c r="T1318" s="14">
        <f t="shared" si="84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14">
        <f t="shared" si="83"/>
        <v>42520.235486111109</v>
      </c>
      <c r="T1319" s="14">
        <f t="shared" si="84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14">
        <f t="shared" si="83"/>
        <v>41985.043657407412</v>
      </c>
      <c r="T1320" s="14">
        <f t="shared" si="84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14">
        <f t="shared" si="83"/>
        <v>41816.812094907407</v>
      </c>
      <c r="T1321" s="14">
        <f t="shared" si="84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14">
        <f t="shared" si="83"/>
        <v>42705.690347222218</v>
      </c>
      <c r="T1322" s="14">
        <f t="shared" si="84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14">
        <f t="shared" si="83"/>
        <v>42697.74927083333</v>
      </c>
      <c r="T1323" s="14">
        <f t="shared" si="84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14">
        <f t="shared" si="83"/>
        <v>42115.656539351854</v>
      </c>
      <c r="T1324" s="14">
        <f t="shared" si="84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14">
        <f t="shared" si="83"/>
        <v>42451.698449074072</v>
      </c>
      <c r="T1325" s="14">
        <f t="shared" si="84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14">
        <f t="shared" si="83"/>
        <v>42626.633703703701</v>
      </c>
      <c r="T1326" s="14">
        <f t="shared" si="84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14">
        <f t="shared" si="83"/>
        <v>42704.086053240739</v>
      </c>
      <c r="T1327" s="14">
        <f t="shared" si="84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14">
        <f t="shared" si="83"/>
        <v>41974.791990740734</v>
      </c>
      <c r="T1328" s="14">
        <f t="shared" si="84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14">
        <f t="shared" si="83"/>
        <v>42123.678645833337</v>
      </c>
      <c r="T1329" s="14">
        <f t="shared" si="84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14">
        <f t="shared" si="83"/>
        <v>42612.642754629633</v>
      </c>
      <c r="T1330" s="14">
        <f t="shared" si="84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14">
        <f t="shared" si="83"/>
        <v>41935.221585648149</v>
      </c>
      <c r="T1331" s="14">
        <f t="shared" si="84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14">
        <f t="shared" si="83"/>
        <v>42522.276724537034</v>
      </c>
      <c r="T1332" s="14">
        <f t="shared" si="84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14">
        <f t="shared" si="83"/>
        <v>42569.50409722222</v>
      </c>
      <c r="T1333" s="14">
        <f t="shared" si="84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14">
        <f t="shared" si="83"/>
        <v>42732.060277777782</v>
      </c>
      <c r="T1334" s="14">
        <f t="shared" si="84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14">
        <f t="shared" si="83"/>
        <v>41806.106770833336</v>
      </c>
      <c r="T1335" s="14">
        <f t="shared" si="84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14">
        <f t="shared" si="83"/>
        <v>42410.774155092593</v>
      </c>
      <c r="T1336" s="14">
        <f t="shared" si="84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14">
        <f t="shared" si="83"/>
        <v>42313.936365740738</v>
      </c>
      <c r="T1337" s="14">
        <f t="shared" si="84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14">
        <f t="shared" si="83"/>
        <v>41955.863750000004</v>
      </c>
      <c r="T1338" s="14">
        <f t="shared" si="84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14">
        <f t="shared" si="83"/>
        <v>42767.577303240745</v>
      </c>
      <c r="T1339" s="14">
        <f t="shared" si="84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14">
        <f t="shared" si="83"/>
        <v>42188.803622685184</v>
      </c>
      <c r="T1340" s="14">
        <f t="shared" si="84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14">
        <f t="shared" si="83"/>
        <v>41936.647164351853</v>
      </c>
      <c r="T1341" s="14">
        <f t="shared" si="84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14">
        <f t="shared" si="83"/>
        <v>41836.595520833333</v>
      </c>
      <c r="T1342" s="14">
        <f t="shared" si="84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14">
        <f t="shared" si="83"/>
        <v>42612.624039351853</v>
      </c>
      <c r="T1343" s="14">
        <f t="shared" si="84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14">
        <f t="shared" si="83"/>
        <v>42172.816423611104</v>
      </c>
      <c r="T1344" s="14">
        <f t="shared" si="84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14">
        <f t="shared" si="83"/>
        <v>42542.526423611111</v>
      </c>
      <c r="T1345" s="14">
        <f t="shared" si="84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t="s">
        <v>8320</v>
      </c>
      <c r="R1346" t="s">
        <v>8321</v>
      </c>
      <c r="S1346" s="14">
        <f t="shared" si="83"/>
        <v>42522.789803240739</v>
      </c>
      <c r="T1346" s="14">
        <f t="shared" si="84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ref="P1347:P1410" si="88">IFERROR(ROUND(E1347/L1347,2),0)</f>
        <v>53.57</v>
      </c>
      <c r="Q1347" t="s">
        <v>8320</v>
      </c>
      <c r="R1347" t="s">
        <v>8321</v>
      </c>
      <c r="S1347" s="14">
        <f t="shared" ref="S1347:S1410" si="89">(((J1347/60)/60)/24)+DATE(1970,1,1)</f>
        <v>41799.814340277779</v>
      </c>
      <c r="T1347" s="14">
        <f t="shared" ref="T1347:T1410" si="90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8"/>
        <v>48.45</v>
      </c>
      <c r="Q1348" t="s">
        <v>8320</v>
      </c>
      <c r="R1348" t="s">
        <v>8321</v>
      </c>
      <c r="S1348" s="14">
        <f t="shared" si="89"/>
        <v>41422.075821759259</v>
      </c>
      <c r="T1348" s="14">
        <f t="shared" si="90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8"/>
        <v>82.42</v>
      </c>
      <c r="Q1349" t="s">
        <v>8320</v>
      </c>
      <c r="R1349" t="s">
        <v>8321</v>
      </c>
      <c r="S1349" s="14">
        <f t="shared" si="89"/>
        <v>42040.638020833328</v>
      </c>
      <c r="T1349" s="14">
        <f t="shared" si="90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8"/>
        <v>230.19</v>
      </c>
      <c r="Q1350" t="s">
        <v>8320</v>
      </c>
      <c r="R1350" t="s">
        <v>8321</v>
      </c>
      <c r="S1350" s="14">
        <f t="shared" si="89"/>
        <v>41963.506168981476</v>
      </c>
      <c r="T1350" s="14">
        <f t="shared" si="90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8"/>
        <v>59.36</v>
      </c>
      <c r="Q1351" t="s">
        <v>8320</v>
      </c>
      <c r="R1351" t="s">
        <v>8321</v>
      </c>
      <c r="S1351" s="14">
        <f t="shared" si="89"/>
        <v>42317.33258101852</v>
      </c>
      <c r="T1351" s="14">
        <f t="shared" si="90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8"/>
        <v>66.7</v>
      </c>
      <c r="Q1352" t="s">
        <v>8320</v>
      </c>
      <c r="R1352" t="s">
        <v>8321</v>
      </c>
      <c r="S1352" s="14">
        <f t="shared" si="89"/>
        <v>42334.013124999998</v>
      </c>
      <c r="T1352" s="14">
        <f t="shared" si="90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8"/>
        <v>168.78</v>
      </c>
      <c r="Q1353" t="s">
        <v>8320</v>
      </c>
      <c r="R1353" t="s">
        <v>8321</v>
      </c>
      <c r="S1353" s="14">
        <f t="shared" si="89"/>
        <v>42382.74009259259</v>
      </c>
      <c r="T1353" s="14">
        <f t="shared" si="90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8"/>
        <v>59.97</v>
      </c>
      <c r="Q1354" t="s">
        <v>8320</v>
      </c>
      <c r="R1354" t="s">
        <v>8321</v>
      </c>
      <c r="S1354" s="14">
        <f t="shared" si="89"/>
        <v>42200.578310185185</v>
      </c>
      <c r="T1354" s="14">
        <f t="shared" si="90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8"/>
        <v>31.81</v>
      </c>
      <c r="Q1355" t="s">
        <v>8320</v>
      </c>
      <c r="R1355" t="s">
        <v>8321</v>
      </c>
      <c r="S1355" s="14">
        <f t="shared" si="89"/>
        <v>41309.11791666667</v>
      </c>
      <c r="T1355" s="14">
        <f t="shared" si="90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8"/>
        <v>24.42</v>
      </c>
      <c r="Q1356" t="s">
        <v>8320</v>
      </c>
      <c r="R1356" t="s">
        <v>8321</v>
      </c>
      <c r="S1356" s="14">
        <f t="shared" si="89"/>
        <v>42502.807627314818</v>
      </c>
      <c r="T1356" s="14">
        <f t="shared" si="90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8"/>
        <v>25.35</v>
      </c>
      <c r="Q1357" t="s">
        <v>8320</v>
      </c>
      <c r="R1357" t="s">
        <v>8321</v>
      </c>
      <c r="S1357" s="14">
        <f t="shared" si="89"/>
        <v>41213.254687499997</v>
      </c>
      <c r="T1357" s="14">
        <f t="shared" si="90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8"/>
        <v>71.44</v>
      </c>
      <c r="Q1358" t="s">
        <v>8320</v>
      </c>
      <c r="R1358" t="s">
        <v>8321</v>
      </c>
      <c r="S1358" s="14">
        <f t="shared" si="89"/>
        <v>41430.038888888892</v>
      </c>
      <c r="T1358" s="14">
        <f t="shared" si="90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8"/>
        <v>38.549999999999997</v>
      </c>
      <c r="Q1359" t="s">
        <v>8320</v>
      </c>
      <c r="R1359" t="s">
        <v>8321</v>
      </c>
      <c r="S1359" s="14">
        <f t="shared" si="89"/>
        <v>41304.962233796294</v>
      </c>
      <c r="T1359" s="14">
        <f t="shared" si="90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8"/>
        <v>68.37</v>
      </c>
      <c r="Q1360" t="s">
        <v>8320</v>
      </c>
      <c r="R1360" t="s">
        <v>8321</v>
      </c>
      <c r="S1360" s="14">
        <f t="shared" si="89"/>
        <v>40689.570868055554</v>
      </c>
      <c r="T1360" s="14">
        <f t="shared" si="90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8"/>
        <v>40.21</v>
      </c>
      <c r="Q1361" t="s">
        <v>8320</v>
      </c>
      <c r="R1361" t="s">
        <v>8321</v>
      </c>
      <c r="S1361" s="14">
        <f t="shared" si="89"/>
        <v>40668.814699074072</v>
      </c>
      <c r="T1361" s="14">
        <f t="shared" si="90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8"/>
        <v>32.07</v>
      </c>
      <c r="Q1362" t="s">
        <v>8320</v>
      </c>
      <c r="R1362" t="s">
        <v>8321</v>
      </c>
      <c r="S1362" s="14">
        <f t="shared" si="89"/>
        <v>41095.900694444441</v>
      </c>
      <c r="T1362" s="14">
        <f t="shared" si="90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8"/>
        <v>28.63</v>
      </c>
      <c r="Q1363" t="s">
        <v>8320</v>
      </c>
      <c r="R1363" t="s">
        <v>8321</v>
      </c>
      <c r="S1363" s="14">
        <f t="shared" si="89"/>
        <v>41781.717268518521</v>
      </c>
      <c r="T1363" s="14">
        <f t="shared" si="90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8"/>
        <v>43.64</v>
      </c>
      <c r="Q1364" t="s">
        <v>8320</v>
      </c>
      <c r="R1364" t="s">
        <v>8321</v>
      </c>
      <c r="S1364" s="14">
        <f t="shared" si="89"/>
        <v>41464.934386574074</v>
      </c>
      <c r="T1364" s="14">
        <f t="shared" si="90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8"/>
        <v>40</v>
      </c>
      <c r="Q1365" t="s">
        <v>8320</v>
      </c>
      <c r="R1365" t="s">
        <v>8321</v>
      </c>
      <c r="S1365" s="14">
        <f t="shared" si="89"/>
        <v>42396.8440625</v>
      </c>
      <c r="T1365" s="14">
        <f t="shared" si="90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8"/>
        <v>346.04</v>
      </c>
      <c r="Q1366" t="s">
        <v>8323</v>
      </c>
      <c r="R1366" t="s">
        <v>8324</v>
      </c>
      <c r="S1366" s="14">
        <f t="shared" si="89"/>
        <v>41951.695671296293</v>
      </c>
      <c r="T1366" s="14">
        <f t="shared" si="90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8"/>
        <v>81.739999999999995</v>
      </c>
      <c r="Q1367" t="s">
        <v>8323</v>
      </c>
      <c r="R1367" t="s">
        <v>8324</v>
      </c>
      <c r="S1367" s="14">
        <f t="shared" si="89"/>
        <v>42049.733240740738</v>
      </c>
      <c r="T1367" s="14">
        <f t="shared" si="90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8"/>
        <v>64.540000000000006</v>
      </c>
      <c r="Q1368" t="s">
        <v>8323</v>
      </c>
      <c r="R1368" t="s">
        <v>8324</v>
      </c>
      <c r="S1368" s="14">
        <f t="shared" si="89"/>
        <v>41924.996099537035</v>
      </c>
      <c r="T1368" s="14">
        <f t="shared" si="90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8"/>
        <v>63.48</v>
      </c>
      <c r="Q1369" t="s">
        <v>8323</v>
      </c>
      <c r="R1369" t="s">
        <v>8324</v>
      </c>
      <c r="S1369" s="14">
        <f t="shared" si="89"/>
        <v>42292.002893518518</v>
      </c>
      <c r="T1369" s="14">
        <f t="shared" si="90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8"/>
        <v>63.62</v>
      </c>
      <c r="Q1370" t="s">
        <v>8323</v>
      </c>
      <c r="R1370" t="s">
        <v>8324</v>
      </c>
      <c r="S1370" s="14">
        <f t="shared" si="89"/>
        <v>42146.190902777773</v>
      </c>
      <c r="T1370" s="14">
        <f t="shared" si="90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8"/>
        <v>83.97</v>
      </c>
      <c r="Q1371" t="s">
        <v>8323</v>
      </c>
      <c r="R1371" t="s">
        <v>8324</v>
      </c>
      <c r="S1371" s="14">
        <f t="shared" si="89"/>
        <v>41710.594282407408</v>
      </c>
      <c r="T1371" s="14">
        <f t="shared" si="90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8"/>
        <v>77.75</v>
      </c>
      <c r="Q1372" t="s">
        <v>8323</v>
      </c>
      <c r="R1372" t="s">
        <v>8324</v>
      </c>
      <c r="S1372" s="14">
        <f t="shared" si="89"/>
        <v>41548.00335648148</v>
      </c>
      <c r="T1372" s="14">
        <f t="shared" si="90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8"/>
        <v>107.07</v>
      </c>
      <c r="Q1373" t="s">
        <v>8323</v>
      </c>
      <c r="R1373" t="s">
        <v>8324</v>
      </c>
      <c r="S1373" s="14">
        <f t="shared" si="89"/>
        <v>42101.758587962962</v>
      </c>
      <c r="T1373" s="14">
        <f t="shared" si="90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8"/>
        <v>38.75</v>
      </c>
      <c r="Q1374" t="s">
        <v>8323</v>
      </c>
      <c r="R1374" t="s">
        <v>8324</v>
      </c>
      <c r="S1374" s="14">
        <f t="shared" si="89"/>
        <v>41072.739953703705</v>
      </c>
      <c r="T1374" s="14">
        <f t="shared" si="90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8"/>
        <v>201.94</v>
      </c>
      <c r="Q1375" t="s">
        <v>8323</v>
      </c>
      <c r="R1375" t="s">
        <v>8324</v>
      </c>
      <c r="S1375" s="14">
        <f t="shared" si="89"/>
        <v>42704.95177083333</v>
      </c>
      <c r="T1375" s="14">
        <f t="shared" si="90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8"/>
        <v>43.06</v>
      </c>
      <c r="Q1376" t="s">
        <v>8323</v>
      </c>
      <c r="R1376" t="s">
        <v>8324</v>
      </c>
      <c r="S1376" s="14">
        <f t="shared" si="89"/>
        <v>42424.161898148144</v>
      </c>
      <c r="T1376" s="14">
        <f t="shared" si="90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8"/>
        <v>62.87</v>
      </c>
      <c r="Q1377" t="s">
        <v>8323</v>
      </c>
      <c r="R1377" t="s">
        <v>8324</v>
      </c>
      <c r="S1377" s="14">
        <f t="shared" si="89"/>
        <v>42720.066192129627</v>
      </c>
      <c r="T1377" s="14">
        <f t="shared" si="90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8"/>
        <v>55.61</v>
      </c>
      <c r="Q1378" t="s">
        <v>8323</v>
      </c>
      <c r="R1378" t="s">
        <v>8324</v>
      </c>
      <c r="S1378" s="14">
        <f t="shared" si="89"/>
        <v>42677.669050925921</v>
      </c>
      <c r="T1378" s="14">
        <f t="shared" si="90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8"/>
        <v>48.71</v>
      </c>
      <c r="Q1379" t="s">
        <v>8323</v>
      </c>
      <c r="R1379" t="s">
        <v>8324</v>
      </c>
      <c r="S1379" s="14">
        <f t="shared" si="89"/>
        <v>42747.219560185185</v>
      </c>
      <c r="T1379" s="14">
        <f t="shared" si="90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8"/>
        <v>30.58</v>
      </c>
      <c r="Q1380" t="s">
        <v>8323</v>
      </c>
      <c r="R1380" t="s">
        <v>8324</v>
      </c>
      <c r="S1380" s="14">
        <f t="shared" si="89"/>
        <v>42568.759374999994</v>
      </c>
      <c r="T1380" s="14">
        <f t="shared" si="90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8"/>
        <v>73.91</v>
      </c>
      <c r="Q1381" t="s">
        <v>8323</v>
      </c>
      <c r="R1381" t="s">
        <v>8324</v>
      </c>
      <c r="S1381" s="14">
        <f t="shared" si="89"/>
        <v>42130.491620370376</v>
      </c>
      <c r="T1381" s="14">
        <f t="shared" si="90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8"/>
        <v>21.2</v>
      </c>
      <c r="Q1382" t="s">
        <v>8323</v>
      </c>
      <c r="R1382" t="s">
        <v>8324</v>
      </c>
      <c r="S1382" s="14">
        <f t="shared" si="89"/>
        <v>42141.762800925921</v>
      </c>
      <c r="T1382" s="14">
        <f t="shared" si="90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8"/>
        <v>73.36</v>
      </c>
      <c r="Q1383" t="s">
        <v>8323</v>
      </c>
      <c r="R1383" t="s">
        <v>8324</v>
      </c>
      <c r="S1383" s="14">
        <f t="shared" si="89"/>
        <v>42703.214409722219</v>
      </c>
      <c r="T1383" s="14">
        <f t="shared" si="90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8"/>
        <v>56.41</v>
      </c>
      <c r="Q1384" t="s">
        <v>8323</v>
      </c>
      <c r="R1384" t="s">
        <v>8324</v>
      </c>
      <c r="S1384" s="14">
        <f t="shared" si="89"/>
        <v>41370.800185185188</v>
      </c>
      <c r="T1384" s="14">
        <f t="shared" si="90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8"/>
        <v>50.25</v>
      </c>
      <c r="Q1385" t="s">
        <v>8323</v>
      </c>
      <c r="R1385" t="s">
        <v>8324</v>
      </c>
      <c r="S1385" s="14">
        <f t="shared" si="89"/>
        <v>42707.074976851851</v>
      </c>
      <c r="T1385" s="14">
        <f t="shared" si="90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8"/>
        <v>68.94</v>
      </c>
      <c r="Q1386" t="s">
        <v>8323</v>
      </c>
      <c r="R1386" t="s">
        <v>8324</v>
      </c>
      <c r="S1386" s="14">
        <f t="shared" si="89"/>
        <v>42160.735208333332</v>
      </c>
      <c r="T1386" s="14">
        <f t="shared" si="90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8"/>
        <v>65.91</v>
      </c>
      <c r="Q1387" t="s">
        <v>8323</v>
      </c>
      <c r="R1387" t="s">
        <v>8324</v>
      </c>
      <c r="S1387" s="14">
        <f t="shared" si="89"/>
        <v>42433.688900462963</v>
      </c>
      <c r="T1387" s="14">
        <f t="shared" si="90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8"/>
        <v>62.5</v>
      </c>
      <c r="Q1388" t="s">
        <v>8323</v>
      </c>
      <c r="R1388" t="s">
        <v>8324</v>
      </c>
      <c r="S1388" s="14">
        <f t="shared" si="89"/>
        <v>42184.646863425922</v>
      </c>
      <c r="T1388" s="14">
        <f t="shared" si="90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8"/>
        <v>70.06</v>
      </c>
      <c r="Q1389" t="s">
        <v>8323</v>
      </c>
      <c r="R1389" t="s">
        <v>8324</v>
      </c>
      <c r="S1389" s="14">
        <f t="shared" si="89"/>
        <v>42126.92123842593</v>
      </c>
      <c r="T1389" s="14">
        <f t="shared" si="90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8"/>
        <v>60.18</v>
      </c>
      <c r="Q1390" t="s">
        <v>8323</v>
      </c>
      <c r="R1390" t="s">
        <v>8324</v>
      </c>
      <c r="S1390" s="14">
        <f t="shared" si="89"/>
        <v>42634.614780092597</v>
      </c>
      <c r="T1390" s="14">
        <f t="shared" si="90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8"/>
        <v>21.38</v>
      </c>
      <c r="Q1391" t="s">
        <v>8323</v>
      </c>
      <c r="R1391" t="s">
        <v>8324</v>
      </c>
      <c r="S1391" s="14">
        <f t="shared" si="89"/>
        <v>42565.480983796297</v>
      </c>
      <c r="T1391" s="14">
        <f t="shared" si="90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8"/>
        <v>160.79</v>
      </c>
      <c r="Q1392" t="s">
        <v>8323</v>
      </c>
      <c r="R1392" t="s">
        <v>8324</v>
      </c>
      <c r="S1392" s="14">
        <f t="shared" si="89"/>
        <v>42087.803310185183</v>
      </c>
      <c r="T1392" s="14">
        <f t="shared" si="90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8"/>
        <v>42.38</v>
      </c>
      <c r="Q1393" t="s">
        <v>8323</v>
      </c>
      <c r="R1393" t="s">
        <v>8324</v>
      </c>
      <c r="S1393" s="14">
        <f t="shared" si="89"/>
        <v>42193.650671296295</v>
      </c>
      <c r="T1393" s="14">
        <f t="shared" si="90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8"/>
        <v>27.32</v>
      </c>
      <c r="Q1394" t="s">
        <v>8323</v>
      </c>
      <c r="R1394" t="s">
        <v>8324</v>
      </c>
      <c r="S1394" s="14">
        <f t="shared" si="89"/>
        <v>42401.154930555553</v>
      </c>
      <c r="T1394" s="14">
        <f t="shared" si="90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8"/>
        <v>196.83</v>
      </c>
      <c r="Q1395" t="s">
        <v>8323</v>
      </c>
      <c r="R1395" t="s">
        <v>8324</v>
      </c>
      <c r="S1395" s="14">
        <f t="shared" si="89"/>
        <v>42553.681979166664</v>
      </c>
      <c r="T1395" s="14">
        <f t="shared" si="90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8"/>
        <v>53.88</v>
      </c>
      <c r="Q1396" t="s">
        <v>8323</v>
      </c>
      <c r="R1396" t="s">
        <v>8324</v>
      </c>
      <c r="S1396" s="14">
        <f t="shared" si="89"/>
        <v>42752.144976851851</v>
      </c>
      <c r="T1396" s="14">
        <f t="shared" si="90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8"/>
        <v>47.76</v>
      </c>
      <c r="Q1397" t="s">
        <v>8323</v>
      </c>
      <c r="R1397" t="s">
        <v>8324</v>
      </c>
      <c r="S1397" s="14">
        <f t="shared" si="89"/>
        <v>42719.90834490741</v>
      </c>
      <c r="T1397" s="14">
        <f t="shared" si="90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8"/>
        <v>88.19</v>
      </c>
      <c r="Q1398" t="s">
        <v>8323</v>
      </c>
      <c r="R1398" t="s">
        <v>8324</v>
      </c>
      <c r="S1398" s="14">
        <f t="shared" si="89"/>
        <v>42018.99863425926</v>
      </c>
      <c r="T1398" s="14">
        <f t="shared" si="90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8"/>
        <v>72.06</v>
      </c>
      <c r="Q1399" t="s">
        <v>8323</v>
      </c>
      <c r="R1399" t="s">
        <v>8324</v>
      </c>
      <c r="S1399" s="14">
        <f t="shared" si="89"/>
        <v>42640.917939814812</v>
      </c>
      <c r="T1399" s="14">
        <f t="shared" si="90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8"/>
        <v>74.25</v>
      </c>
      <c r="Q1400" t="s">
        <v>8323</v>
      </c>
      <c r="R1400" t="s">
        <v>8324</v>
      </c>
      <c r="S1400" s="14">
        <f t="shared" si="89"/>
        <v>42526.874236111107</v>
      </c>
      <c r="T1400" s="14">
        <f t="shared" si="90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8"/>
        <v>61.7</v>
      </c>
      <c r="Q1401" t="s">
        <v>8323</v>
      </c>
      <c r="R1401" t="s">
        <v>8324</v>
      </c>
      <c r="S1401" s="14">
        <f t="shared" si="89"/>
        <v>41889.004317129627</v>
      </c>
      <c r="T1401" s="14">
        <f t="shared" si="90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8"/>
        <v>17.239999999999998</v>
      </c>
      <c r="Q1402" t="s">
        <v>8323</v>
      </c>
      <c r="R1402" t="s">
        <v>8324</v>
      </c>
      <c r="S1402" s="14">
        <f t="shared" si="89"/>
        <v>42498.341122685189</v>
      </c>
      <c r="T1402" s="14">
        <f t="shared" si="90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8"/>
        <v>51.72</v>
      </c>
      <c r="Q1403" t="s">
        <v>8323</v>
      </c>
      <c r="R1403" t="s">
        <v>8324</v>
      </c>
      <c r="S1403" s="14">
        <f t="shared" si="89"/>
        <v>41399.99622685185</v>
      </c>
      <c r="T1403" s="14">
        <f t="shared" si="90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8"/>
        <v>24.15</v>
      </c>
      <c r="Q1404" t="s">
        <v>8323</v>
      </c>
      <c r="R1404" t="s">
        <v>8324</v>
      </c>
      <c r="S1404" s="14">
        <f t="shared" si="89"/>
        <v>42065.053368055553</v>
      </c>
      <c r="T1404" s="14">
        <f t="shared" si="90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8"/>
        <v>62.17</v>
      </c>
      <c r="Q1405" t="s">
        <v>8323</v>
      </c>
      <c r="R1405" t="s">
        <v>8324</v>
      </c>
      <c r="S1405" s="14">
        <f t="shared" si="89"/>
        <v>41451.062905092593</v>
      </c>
      <c r="T1405" s="14">
        <f t="shared" si="90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8"/>
        <v>48.2</v>
      </c>
      <c r="Q1406" t="s">
        <v>8320</v>
      </c>
      <c r="R1406" t="s">
        <v>8339</v>
      </c>
      <c r="S1406" s="14">
        <f t="shared" si="89"/>
        <v>42032.510243055556</v>
      </c>
      <c r="T1406" s="14">
        <f t="shared" si="90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8"/>
        <v>6.18</v>
      </c>
      <c r="Q1407" t="s">
        <v>8320</v>
      </c>
      <c r="R1407" t="s">
        <v>8339</v>
      </c>
      <c r="S1407" s="14">
        <f t="shared" si="89"/>
        <v>41941.680567129632</v>
      </c>
      <c r="T1407" s="14">
        <f t="shared" si="90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8"/>
        <v>5</v>
      </c>
      <c r="Q1408" t="s">
        <v>8320</v>
      </c>
      <c r="R1408" t="s">
        <v>8339</v>
      </c>
      <c r="S1408" s="14">
        <f t="shared" si="89"/>
        <v>42297.432951388888</v>
      </c>
      <c r="T1408" s="14">
        <f t="shared" si="90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8"/>
        <v>7.5</v>
      </c>
      <c r="Q1409" t="s">
        <v>8320</v>
      </c>
      <c r="R1409" t="s">
        <v>8339</v>
      </c>
      <c r="S1409" s="14">
        <f t="shared" si="89"/>
        <v>41838.536782407406</v>
      </c>
      <c r="T1409" s="14">
        <f t="shared" si="90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si="88"/>
        <v>12</v>
      </c>
      <c r="Q1410" t="s">
        <v>8320</v>
      </c>
      <c r="R1410" t="s">
        <v>8339</v>
      </c>
      <c r="S1410" s="14">
        <f t="shared" si="89"/>
        <v>42291.872175925921</v>
      </c>
      <c r="T1410" s="14">
        <f t="shared" si="90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ref="P1411:P1474" si="92">IFERROR(ROUND(E1411/L1411,2),0)</f>
        <v>0</v>
      </c>
      <c r="Q1411" t="s">
        <v>8320</v>
      </c>
      <c r="R1411" t="s">
        <v>8339</v>
      </c>
      <c r="S1411" s="14">
        <f t="shared" ref="S1411:S1474" si="93">(((J1411/60)/60)/24)+DATE(1970,1,1)</f>
        <v>41945.133506944447</v>
      </c>
      <c r="T1411" s="14">
        <f t="shared" ref="T1411:T1474" si="94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2"/>
        <v>1</v>
      </c>
      <c r="Q1412" t="s">
        <v>8320</v>
      </c>
      <c r="R1412" t="s">
        <v>8339</v>
      </c>
      <c r="S1412" s="14">
        <f t="shared" si="93"/>
        <v>42479.318518518514</v>
      </c>
      <c r="T1412" s="14">
        <f t="shared" si="94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2"/>
        <v>2.33</v>
      </c>
      <c r="Q1413" t="s">
        <v>8320</v>
      </c>
      <c r="R1413" t="s">
        <v>8339</v>
      </c>
      <c r="S1413" s="14">
        <f t="shared" si="93"/>
        <v>42013.059027777781</v>
      </c>
      <c r="T1413" s="14">
        <f t="shared" si="94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2"/>
        <v>24.62</v>
      </c>
      <c r="Q1414" t="s">
        <v>8320</v>
      </c>
      <c r="R1414" t="s">
        <v>8339</v>
      </c>
      <c r="S1414" s="14">
        <f t="shared" si="93"/>
        <v>41947.063645833332</v>
      </c>
      <c r="T1414" s="14">
        <f t="shared" si="94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2"/>
        <v>100</v>
      </c>
      <c r="Q1415" t="s">
        <v>8320</v>
      </c>
      <c r="R1415" t="s">
        <v>8339</v>
      </c>
      <c r="S1415" s="14">
        <f t="shared" si="93"/>
        <v>42360.437152777777</v>
      </c>
      <c r="T1415" s="14">
        <f t="shared" si="94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2"/>
        <v>1</v>
      </c>
      <c r="Q1416" t="s">
        <v>8320</v>
      </c>
      <c r="R1416" t="s">
        <v>8339</v>
      </c>
      <c r="S1416" s="14">
        <f t="shared" si="93"/>
        <v>42708.25309027778</v>
      </c>
      <c r="T1416" s="14">
        <f t="shared" si="94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2"/>
        <v>88.89</v>
      </c>
      <c r="Q1417" t="s">
        <v>8320</v>
      </c>
      <c r="R1417" t="s">
        <v>8339</v>
      </c>
      <c r="S1417" s="14">
        <f t="shared" si="93"/>
        <v>42192.675821759258</v>
      </c>
      <c r="T1417" s="14">
        <f t="shared" si="94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2"/>
        <v>0</v>
      </c>
      <c r="Q1418" t="s">
        <v>8320</v>
      </c>
      <c r="R1418" t="s">
        <v>8339</v>
      </c>
      <c r="S1418" s="14">
        <f t="shared" si="93"/>
        <v>42299.926145833335</v>
      </c>
      <c r="T1418" s="14">
        <f t="shared" si="94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2"/>
        <v>27.5</v>
      </c>
      <c r="Q1419" t="s">
        <v>8320</v>
      </c>
      <c r="R1419" t="s">
        <v>8339</v>
      </c>
      <c r="S1419" s="14">
        <f t="shared" si="93"/>
        <v>42232.15016203704</v>
      </c>
      <c r="T1419" s="14">
        <f t="shared" si="94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2"/>
        <v>6</v>
      </c>
      <c r="Q1420" t="s">
        <v>8320</v>
      </c>
      <c r="R1420" t="s">
        <v>8339</v>
      </c>
      <c r="S1420" s="14">
        <f t="shared" si="93"/>
        <v>42395.456412037034</v>
      </c>
      <c r="T1420" s="14">
        <f t="shared" si="94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2"/>
        <v>44.5</v>
      </c>
      <c r="Q1421" t="s">
        <v>8320</v>
      </c>
      <c r="R1421" t="s">
        <v>8339</v>
      </c>
      <c r="S1421" s="14">
        <f t="shared" si="93"/>
        <v>42622.456238425926</v>
      </c>
      <c r="T1421" s="14">
        <f t="shared" si="94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2"/>
        <v>1</v>
      </c>
      <c r="Q1422" t="s">
        <v>8320</v>
      </c>
      <c r="R1422" t="s">
        <v>8339</v>
      </c>
      <c r="S1422" s="14">
        <f t="shared" si="93"/>
        <v>42524.667662037042</v>
      </c>
      <c r="T1422" s="14">
        <f t="shared" si="94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2"/>
        <v>100</v>
      </c>
      <c r="Q1423" t="s">
        <v>8320</v>
      </c>
      <c r="R1423" t="s">
        <v>8339</v>
      </c>
      <c r="S1423" s="14">
        <f t="shared" si="93"/>
        <v>42013.915613425925</v>
      </c>
      <c r="T1423" s="14">
        <f t="shared" si="94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2"/>
        <v>13</v>
      </c>
      <c r="Q1424" t="s">
        <v>8320</v>
      </c>
      <c r="R1424" t="s">
        <v>8339</v>
      </c>
      <c r="S1424" s="14">
        <f t="shared" si="93"/>
        <v>42604.239629629628</v>
      </c>
      <c r="T1424" s="14">
        <f t="shared" si="94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2"/>
        <v>100</v>
      </c>
      <c r="Q1425" t="s">
        <v>8320</v>
      </c>
      <c r="R1425" t="s">
        <v>8339</v>
      </c>
      <c r="S1425" s="14">
        <f t="shared" si="93"/>
        <v>42340.360312500001</v>
      </c>
      <c r="T1425" s="14">
        <f t="shared" si="94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2"/>
        <v>109.07</v>
      </c>
      <c r="Q1426" t="s">
        <v>8320</v>
      </c>
      <c r="R1426" t="s">
        <v>8339</v>
      </c>
      <c r="S1426" s="14">
        <f t="shared" si="93"/>
        <v>42676.717615740738</v>
      </c>
      <c r="T1426" s="14">
        <f t="shared" si="94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2"/>
        <v>0</v>
      </c>
      <c r="Q1427" t="s">
        <v>8320</v>
      </c>
      <c r="R1427" t="s">
        <v>8339</v>
      </c>
      <c r="S1427" s="14">
        <f t="shared" si="93"/>
        <v>42093.131469907406</v>
      </c>
      <c r="T1427" s="14">
        <f t="shared" si="94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2"/>
        <v>0</v>
      </c>
      <c r="Q1428" t="s">
        <v>8320</v>
      </c>
      <c r="R1428" t="s">
        <v>8339</v>
      </c>
      <c r="S1428" s="14">
        <f t="shared" si="93"/>
        <v>42180.390277777777</v>
      </c>
      <c r="T1428" s="14">
        <f t="shared" si="94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2"/>
        <v>104.75</v>
      </c>
      <c r="Q1429" t="s">
        <v>8320</v>
      </c>
      <c r="R1429" t="s">
        <v>8339</v>
      </c>
      <c r="S1429" s="14">
        <f t="shared" si="93"/>
        <v>42601.851678240739</v>
      </c>
      <c r="T1429" s="14">
        <f t="shared" si="94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2"/>
        <v>15</v>
      </c>
      <c r="Q1430" t="s">
        <v>8320</v>
      </c>
      <c r="R1430" t="s">
        <v>8339</v>
      </c>
      <c r="S1430" s="14">
        <f t="shared" si="93"/>
        <v>42432.379826388889</v>
      </c>
      <c r="T1430" s="14">
        <f t="shared" si="94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2"/>
        <v>0</v>
      </c>
      <c r="Q1431" t="s">
        <v>8320</v>
      </c>
      <c r="R1431" t="s">
        <v>8339</v>
      </c>
      <c r="S1431" s="14">
        <f t="shared" si="93"/>
        <v>42074.060671296291</v>
      </c>
      <c r="T1431" s="14">
        <f t="shared" si="94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2"/>
        <v>80.599999999999994</v>
      </c>
      <c r="Q1432" t="s">
        <v>8320</v>
      </c>
      <c r="R1432" t="s">
        <v>8339</v>
      </c>
      <c r="S1432" s="14">
        <f t="shared" si="93"/>
        <v>41961.813518518517</v>
      </c>
      <c r="T1432" s="14">
        <f t="shared" si="94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2"/>
        <v>115.55</v>
      </c>
      <c r="Q1433" t="s">
        <v>8320</v>
      </c>
      <c r="R1433" t="s">
        <v>8339</v>
      </c>
      <c r="S1433" s="14">
        <f t="shared" si="93"/>
        <v>42304.210833333331</v>
      </c>
      <c r="T1433" s="14">
        <f t="shared" si="94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92"/>
        <v>0</v>
      </c>
      <c r="Q1434" t="s">
        <v>8320</v>
      </c>
      <c r="R1434" t="s">
        <v>8339</v>
      </c>
      <c r="S1434" s="14">
        <f t="shared" si="93"/>
        <v>42175.780416666668</v>
      </c>
      <c r="T1434" s="14">
        <f t="shared" si="94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2"/>
        <v>80.5</v>
      </c>
      <c r="Q1435" t="s">
        <v>8320</v>
      </c>
      <c r="R1435" t="s">
        <v>8339</v>
      </c>
      <c r="S1435" s="14">
        <f t="shared" si="93"/>
        <v>42673.625868055555</v>
      </c>
      <c r="T1435" s="14">
        <f t="shared" si="94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2"/>
        <v>744.55</v>
      </c>
      <c r="Q1436" t="s">
        <v>8320</v>
      </c>
      <c r="R1436" t="s">
        <v>8339</v>
      </c>
      <c r="S1436" s="14">
        <f t="shared" si="93"/>
        <v>42142.767106481479</v>
      </c>
      <c r="T1436" s="14">
        <f t="shared" si="94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2"/>
        <v>7.5</v>
      </c>
      <c r="Q1437" t="s">
        <v>8320</v>
      </c>
      <c r="R1437" t="s">
        <v>8339</v>
      </c>
      <c r="S1437" s="14">
        <f t="shared" si="93"/>
        <v>42258.780324074076</v>
      </c>
      <c r="T1437" s="14">
        <f t="shared" si="94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2"/>
        <v>38.5</v>
      </c>
      <c r="Q1438" t="s">
        <v>8320</v>
      </c>
      <c r="R1438" t="s">
        <v>8339</v>
      </c>
      <c r="S1438" s="14">
        <f t="shared" si="93"/>
        <v>42391.35019675926</v>
      </c>
      <c r="T1438" s="14">
        <f t="shared" si="94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2"/>
        <v>36.68</v>
      </c>
      <c r="Q1439" t="s">
        <v>8320</v>
      </c>
      <c r="R1439" t="s">
        <v>8339</v>
      </c>
      <c r="S1439" s="14">
        <f t="shared" si="93"/>
        <v>41796.531701388885</v>
      </c>
      <c r="T1439" s="14">
        <f t="shared" si="94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2"/>
        <v>75</v>
      </c>
      <c r="Q1440" t="s">
        <v>8320</v>
      </c>
      <c r="R1440" t="s">
        <v>8339</v>
      </c>
      <c r="S1440" s="14">
        <f t="shared" si="93"/>
        <v>42457.871516203704</v>
      </c>
      <c r="T1440" s="14">
        <f t="shared" si="94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2"/>
        <v>30</v>
      </c>
      <c r="Q1441" t="s">
        <v>8320</v>
      </c>
      <c r="R1441" t="s">
        <v>8339</v>
      </c>
      <c r="S1441" s="14">
        <f t="shared" si="93"/>
        <v>42040.829872685179</v>
      </c>
      <c r="T1441" s="14">
        <f t="shared" si="94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2"/>
        <v>1</v>
      </c>
      <c r="Q1442" t="s">
        <v>8320</v>
      </c>
      <c r="R1442" t="s">
        <v>8339</v>
      </c>
      <c r="S1442" s="14">
        <f t="shared" si="93"/>
        <v>42486.748414351852</v>
      </c>
      <c r="T1442" s="14">
        <f t="shared" si="94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2"/>
        <v>673.33</v>
      </c>
      <c r="Q1443" t="s">
        <v>8320</v>
      </c>
      <c r="R1443" t="s">
        <v>8339</v>
      </c>
      <c r="S1443" s="14">
        <f t="shared" si="93"/>
        <v>42198.765844907408</v>
      </c>
      <c r="T1443" s="14">
        <f t="shared" si="94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2"/>
        <v>0</v>
      </c>
      <c r="Q1444" t="s">
        <v>8320</v>
      </c>
      <c r="R1444" t="s">
        <v>8339</v>
      </c>
      <c r="S1444" s="14">
        <f t="shared" si="93"/>
        <v>42485.64534722222</v>
      </c>
      <c r="T1444" s="14">
        <f t="shared" si="94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2"/>
        <v>0</v>
      </c>
      <c r="Q1445" t="s">
        <v>8320</v>
      </c>
      <c r="R1445" t="s">
        <v>8339</v>
      </c>
      <c r="S1445" s="14">
        <f t="shared" si="93"/>
        <v>42707.926030092596</v>
      </c>
      <c r="T1445" s="14">
        <f t="shared" si="94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2"/>
        <v>0</v>
      </c>
      <c r="Q1446" t="s">
        <v>8320</v>
      </c>
      <c r="R1446" t="s">
        <v>8339</v>
      </c>
      <c r="S1446" s="14">
        <f t="shared" si="93"/>
        <v>42199.873402777783</v>
      </c>
      <c r="T1446" s="14">
        <f t="shared" si="94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2"/>
        <v>0</v>
      </c>
      <c r="Q1447" t="s">
        <v>8320</v>
      </c>
      <c r="R1447" t="s">
        <v>8339</v>
      </c>
      <c r="S1447" s="14">
        <f t="shared" si="93"/>
        <v>42139.542303240742</v>
      </c>
      <c r="T1447" s="14">
        <f t="shared" si="94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2"/>
        <v>0</v>
      </c>
      <c r="Q1448" t="s">
        <v>8320</v>
      </c>
      <c r="R1448" t="s">
        <v>8339</v>
      </c>
      <c r="S1448" s="14">
        <f t="shared" si="93"/>
        <v>42461.447662037041</v>
      </c>
      <c r="T1448" s="14">
        <f t="shared" si="94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2"/>
        <v>25</v>
      </c>
      <c r="Q1449" t="s">
        <v>8320</v>
      </c>
      <c r="R1449" t="s">
        <v>8339</v>
      </c>
      <c r="S1449" s="14">
        <f t="shared" si="93"/>
        <v>42529.730717592596</v>
      </c>
      <c r="T1449" s="14">
        <f t="shared" si="94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2"/>
        <v>0</v>
      </c>
      <c r="Q1450" t="s">
        <v>8320</v>
      </c>
      <c r="R1450" t="s">
        <v>8339</v>
      </c>
      <c r="S1450" s="14">
        <f t="shared" si="93"/>
        <v>42115.936550925922</v>
      </c>
      <c r="T1450" s="14">
        <f t="shared" si="94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2"/>
        <v>0</v>
      </c>
      <c r="Q1451" t="s">
        <v>8320</v>
      </c>
      <c r="R1451" t="s">
        <v>8339</v>
      </c>
      <c r="S1451" s="14">
        <f t="shared" si="93"/>
        <v>42086.811400462961</v>
      </c>
      <c r="T1451" s="14">
        <f t="shared" si="94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2"/>
        <v>1</v>
      </c>
      <c r="Q1452" t="s">
        <v>8320</v>
      </c>
      <c r="R1452" t="s">
        <v>8339</v>
      </c>
      <c r="S1452" s="14">
        <f t="shared" si="93"/>
        <v>42390.171261574069</v>
      </c>
      <c r="T1452" s="14">
        <f t="shared" si="94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2"/>
        <v>1</v>
      </c>
      <c r="Q1453" t="s">
        <v>8320</v>
      </c>
      <c r="R1453" t="s">
        <v>8339</v>
      </c>
      <c r="S1453" s="14">
        <f t="shared" si="93"/>
        <v>41931.959016203706</v>
      </c>
      <c r="T1453" s="14">
        <f t="shared" si="94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2"/>
        <v>0</v>
      </c>
      <c r="Q1454" t="s">
        <v>8320</v>
      </c>
      <c r="R1454" t="s">
        <v>8339</v>
      </c>
      <c r="S1454" s="14">
        <f t="shared" si="93"/>
        <v>41818.703275462962</v>
      </c>
      <c r="T1454" s="14">
        <f t="shared" si="94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2"/>
        <v>0</v>
      </c>
      <c r="Q1455" t="s">
        <v>8320</v>
      </c>
      <c r="R1455" t="s">
        <v>8339</v>
      </c>
      <c r="S1455" s="14">
        <f t="shared" si="93"/>
        <v>42795.696145833332</v>
      </c>
      <c r="T1455" s="14">
        <f t="shared" si="94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2"/>
        <v>15</v>
      </c>
      <c r="Q1456" t="s">
        <v>8320</v>
      </c>
      <c r="R1456" t="s">
        <v>8339</v>
      </c>
      <c r="S1456" s="14">
        <f t="shared" si="93"/>
        <v>42463.866666666669</v>
      </c>
      <c r="T1456" s="14">
        <f t="shared" si="94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2"/>
        <v>225</v>
      </c>
      <c r="Q1457" t="s">
        <v>8320</v>
      </c>
      <c r="R1457" t="s">
        <v>8339</v>
      </c>
      <c r="S1457" s="14">
        <f t="shared" si="93"/>
        <v>41832.672685185185</v>
      </c>
      <c r="T1457" s="14">
        <f t="shared" si="94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2"/>
        <v>48.33</v>
      </c>
      <c r="Q1458" t="s">
        <v>8320</v>
      </c>
      <c r="R1458" t="s">
        <v>8339</v>
      </c>
      <c r="S1458" s="14">
        <f t="shared" si="93"/>
        <v>42708.668576388889</v>
      </c>
      <c r="T1458" s="14">
        <f t="shared" si="94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2"/>
        <v>0</v>
      </c>
      <c r="Q1459" t="s">
        <v>8320</v>
      </c>
      <c r="R1459" t="s">
        <v>8339</v>
      </c>
      <c r="S1459" s="14">
        <f t="shared" si="93"/>
        <v>42289.89634259259</v>
      </c>
      <c r="T1459" s="14">
        <f t="shared" si="94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2"/>
        <v>0</v>
      </c>
      <c r="Q1460" t="s">
        <v>8320</v>
      </c>
      <c r="R1460" t="s">
        <v>8339</v>
      </c>
      <c r="S1460" s="14">
        <f t="shared" si="93"/>
        <v>41831.705555555556</v>
      </c>
      <c r="T1460" s="14">
        <f t="shared" si="94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2"/>
        <v>0</v>
      </c>
      <c r="Q1461" t="s">
        <v>8320</v>
      </c>
      <c r="R1461" t="s">
        <v>8339</v>
      </c>
      <c r="S1461" s="14">
        <f t="shared" si="93"/>
        <v>42312.204814814817</v>
      </c>
      <c r="T1461" s="14">
        <f t="shared" si="94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2"/>
        <v>0</v>
      </c>
      <c r="Q1462" t="s">
        <v>8320</v>
      </c>
      <c r="R1462" t="s">
        <v>8339</v>
      </c>
      <c r="S1462" s="14">
        <f t="shared" si="93"/>
        <v>41915.896967592591</v>
      </c>
      <c r="T1462" s="14">
        <f t="shared" si="94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2"/>
        <v>44.67</v>
      </c>
      <c r="Q1463" t="s">
        <v>8320</v>
      </c>
      <c r="R1463" t="s">
        <v>8340</v>
      </c>
      <c r="S1463" s="14">
        <f t="shared" si="93"/>
        <v>41899.645300925928</v>
      </c>
      <c r="T1463" s="14">
        <f t="shared" si="94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2"/>
        <v>28.94</v>
      </c>
      <c r="Q1464" t="s">
        <v>8320</v>
      </c>
      <c r="R1464" t="s">
        <v>8340</v>
      </c>
      <c r="S1464" s="14">
        <f t="shared" si="93"/>
        <v>41344.662858796299</v>
      </c>
      <c r="T1464" s="14">
        <f t="shared" si="94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2"/>
        <v>35.44</v>
      </c>
      <c r="Q1465" t="s">
        <v>8320</v>
      </c>
      <c r="R1465" t="s">
        <v>8340</v>
      </c>
      <c r="S1465" s="14">
        <f t="shared" si="93"/>
        <v>41326.911319444444</v>
      </c>
      <c r="T1465" s="14">
        <f t="shared" si="94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2"/>
        <v>34.869999999999997</v>
      </c>
      <c r="Q1466" t="s">
        <v>8320</v>
      </c>
      <c r="R1466" t="s">
        <v>8340</v>
      </c>
      <c r="S1466" s="14">
        <f t="shared" si="93"/>
        <v>41291.661550925928</v>
      </c>
      <c r="T1466" s="14">
        <f t="shared" si="94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2"/>
        <v>52.62</v>
      </c>
      <c r="Q1467" t="s">
        <v>8320</v>
      </c>
      <c r="R1467" t="s">
        <v>8340</v>
      </c>
      <c r="S1467" s="14">
        <f t="shared" si="93"/>
        <v>40959.734398148146</v>
      </c>
      <c r="T1467" s="14">
        <f t="shared" si="94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2"/>
        <v>69.599999999999994</v>
      </c>
      <c r="Q1468" t="s">
        <v>8320</v>
      </c>
      <c r="R1468" t="s">
        <v>8340</v>
      </c>
      <c r="S1468" s="14">
        <f t="shared" si="93"/>
        <v>42340.172060185185</v>
      </c>
      <c r="T1468" s="14">
        <f t="shared" si="94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2"/>
        <v>76.72</v>
      </c>
      <c r="Q1469" t="s">
        <v>8320</v>
      </c>
      <c r="R1469" t="s">
        <v>8340</v>
      </c>
      <c r="S1469" s="14">
        <f t="shared" si="93"/>
        <v>40933.80190972222</v>
      </c>
      <c r="T1469" s="14">
        <f t="shared" si="94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2"/>
        <v>33.19</v>
      </c>
      <c r="Q1470" t="s">
        <v>8320</v>
      </c>
      <c r="R1470" t="s">
        <v>8340</v>
      </c>
      <c r="S1470" s="14">
        <f t="shared" si="93"/>
        <v>40646.014456018522</v>
      </c>
      <c r="T1470" s="14">
        <f t="shared" si="94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2"/>
        <v>149.46</v>
      </c>
      <c r="Q1471" t="s">
        <v>8320</v>
      </c>
      <c r="R1471" t="s">
        <v>8340</v>
      </c>
      <c r="S1471" s="14">
        <f t="shared" si="93"/>
        <v>41290.598483796297</v>
      </c>
      <c r="T1471" s="14">
        <f t="shared" si="94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2"/>
        <v>23.17</v>
      </c>
      <c r="Q1472" t="s">
        <v>8320</v>
      </c>
      <c r="R1472" t="s">
        <v>8340</v>
      </c>
      <c r="S1472" s="14">
        <f t="shared" si="93"/>
        <v>41250.827118055553</v>
      </c>
      <c r="T1472" s="14">
        <f t="shared" si="94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2"/>
        <v>96.88</v>
      </c>
      <c r="Q1473" t="s">
        <v>8320</v>
      </c>
      <c r="R1473" t="s">
        <v>8340</v>
      </c>
      <c r="S1473" s="14">
        <f t="shared" si="93"/>
        <v>42073.957569444443</v>
      </c>
      <c r="T1473" s="14">
        <f t="shared" si="94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si="92"/>
        <v>103.2</v>
      </c>
      <c r="Q1474" t="s">
        <v>8320</v>
      </c>
      <c r="R1474" t="s">
        <v>8340</v>
      </c>
      <c r="S1474" s="14">
        <f t="shared" si="93"/>
        <v>41533.542858796296</v>
      </c>
      <c r="T1474" s="14">
        <f t="shared" si="94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ref="P1475:P1538" si="96">IFERROR(ROUND(E1475/L1475,2),0)</f>
        <v>38.46</v>
      </c>
      <c r="Q1475" t="s">
        <v>8320</v>
      </c>
      <c r="R1475" t="s">
        <v>8340</v>
      </c>
      <c r="S1475" s="14">
        <f t="shared" ref="S1475:S1538" si="97">(((J1475/60)/60)/24)+DATE(1970,1,1)</f>
        <v>40939.979618055557</v>
      </c>
      <c r="T1475" s="14">
        <f t="shared" ref="T1475:T1538" si="98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6"/>
        <v>44.32</v>
      </c>
      <c r="Q1476" t="s">
        <v>8320</v>
      </c>
      <c r="R1476" t="s">
        <v>8340</v>
      </c>
      <c r="S1476" s="14">
        <f t="shared" si="97"/>
        <v>41500.727916666663</v>
      </c>
      <c r="T1476" s="14">
        <f t="shared" si="98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6"/>
        <v>64.17</v>
      </c>
      <c r="Q1477" t="s">
        <v>8320</v>
      </c>
      <c r="R1477" t="s">
        <v>8340</v>
      </c>
      <c r="S1477" s="14">
        <f t="shared" si="97"/>
        <v>41960.722951388889</v>
      </c>
      <c r="T1477" s="14">
        <f t="shared" si="98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6"/>
        <v>43.33</v>
      </c>
      <c r="Q1478" t="s">
        <v>8320</v>
      </c>
      <c r="R1478" t="s">
        <v>8340</v>
      </c>
      <c r="S1478" s="14">
        <f t="shared" si="97"/>
        <v>40766.041921296295</v>
      </c>
      <c r="T1478" s="14">
        <f t="shared" si="98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6"/>
        <v>90.5</v>
      </c>
      <c r="Q1479" t="s">
        <v>8320</v>
      </c>
      <c r="R1479" t="s">
        <v>8340</v>
      </c>
      <c r="S1479" s="14">
        <f t="shared" si="97"/>
        <v>40840.615787037037</v>
      </c>
      <c r="T1479" s="14">
        <f t="shared" si="98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6"/>
        <v>29.19</v>
      </c>
      <c r="Q1480" t="s">
        <v>8320</v>
      </c>
      <c r="R1480" t="s">
        <v>8340</v>
      </c>
      <c r="S1480" s="14">
        <f t="shared" si="97"/>
        <v>41394.871678240743</v>
      </c>
      <c r="T1480" s="14">
        <f t="shared" si="98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6"/>
        <v>30.96</v>
      </c>
      <c r="Q1481" t="s">
        <v>8320</v>
      </c>
      <c r="R1481" t="s">
        <v>8340</v>
      </c>
      <c r="S1481" s="14">
        <f t="shared" si="97"/>
        <v>41754.745243055557</v>
      </c>
      <c r="T1481" s="14">
        <f t="shared" si="98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6"/>
        <v>92.16</v>
      </c>
      <c r="Q1482" t="s">
        <v>8320</v>
      </c>
      <c r="R1482" t="s">
        <v>8340</v>
      </c>
      <c r="S1482" s="14">
        <f t="shared" si="97"/>
        <v>41464.934016203704</v>
      </c>
      <c r="T1482" s="14">
        <f t="shared" si="98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6"/>
        <v>17.5</v>
      </c>
      <c r="Q1483" t="s">
        <v>8320</v>
      </c>
      <c r="R1483" t="s">
        <v>8322</v>
      </c>
      <c r="S1483" s="14">
        <f t="shared" si="97"/>
        <v>41550.922974537039</v>
      </c>
      <c r="T1483" s="14">
        <f t="shared" si="98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6"/>
        <v>5</v>
      </c>
      <c r="Q1484" t="s">
        <v>8320</v>
      </c>
      <c r="R1484" t="s">
        <v>8322</v>
      </c>
      <c r="S1484" s="14">
        <f t="shared" si="97"/>
        <v>41136.85805555556</v>
      </c>
      <c r="T1484" s="14">
        <f t="shared" si="98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6"/>
        <v>25</v>
      </c>
      <c r="Q1485" t="s">
        <v>8320</v>
      </c>
      <c r="R1485" t="s">
        <v>8322</v>
      </c>
      <c r="S1485" s="14">
        <f t="shared" si="97"/>
        <v>42548.192997685182</v>
      </c>
      <c r="T1485" s="14">
        <f t="shared" si="98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6"/>
        <v>0</v>
      </c>
      <c r="Q1486" t="s">
        <v>8320</v>
      </c>
      <c r="R1486" t="s">
        <v>8322</v>
      </c>
      <c r="S1486" s="14">
        <f t="shared" si="97"/>
        <v>41053.200960648144</v>
      </c>
      <c r="T1486" s="14">
        <f t="shared" si="98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6"/>
        <v>50</v>
      </c>
      <c r="Q1487" t="s">
        <v>8320</v>
      </c>
      <c r="R1487" t="s">
        <v>8322</v>
      </c>
      <c r="S1487" s="14">
        <f t="shared" si="97"/>
        <v>42130.795983796299</v>
      </c>
      <c r="T1487" s="14">
        <f t="shared" si="98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6"/>
        <v>16</v>
      </c>
      <c r="Q1488" t="s">
        <v>8320</v>
      </c>
      <c r="R1488" t="s">
        <v>8322</v>
      </c>
      <c r="S1488" s="14">
        <f t="shared" si="97"/>
        <v>42032.168530092589</v>
      </c>
      <c r="T1488" s="14">
        <f t="shared" si="98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6"/>
        <v>0</v>
      </c>
      <c r="Q1489" t="s">
        <v>8320</v>
      </c>
      <c r="R1489" t="s">
        <v>8322</v>
      </c>
      <c r="S1489" s="14">
        <f t="shared" si="97"/>
        <v>42554.917488425926</v>
      </c>
      <c r="T1489" s="14">
        <f t="shared" si="98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6"/>
        <v>60</v>
      </c>
      <c r="Q1490" t="s">
        <v>8320</v>
      </c>
      <c r="R1490" t="s">
        <v>8322</v>
      </c>
      <c r="S1490" s="14">
        <f t="shared" si="97"/>
        <v>41614.563194444447</v>
      </c>
      <c r="T1490" s="14">
        <f t="shared" si="98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6"/>
        <v>0</v>
      </c>
      <c r="Q1491" t="s">
        <v>8320</v>
      </c>
      <c r="R1491" t="s">
        <v>8322</v>
      </c>
      <c r="S1491" s="14">
        <f t="shared" si="97"/>
        <v>41198.611712962964</v>
      </c>
      <c r="T1491" s="14">
        <f t="shared" si="98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6"/>
        <v>47.11</v>
      </c>
      <c r="Q1492" t="s">
        <v>8320</v>
      </c>
      <c r="R1492" t="s">
        <v>8322</v>
      </c>
      <c r="S1492" s="14">
        <f t="shared" si="97"/>
        <v>41520.561041666668</v>
      </c>
      <c r="T1492" s="14">
        <f t="shared" si="98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6"/>
        <v>100</v>
      </c>
      <c r="Q1493" t="s">
        <v>8320</v>
      </c>
      <c r="R1493" t="s">
        <v>8322</v>
      </c>
      <c r="S1493" s="14">
        <f t="shared" si="97"/>
        <v>41991.713460648149</v>
      </c>
      <c r="T1493" s="14">
        <f t="shared" si="98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6"/>
        <v>15</v>
      </c>
      <c r="Q1494" t="s">
        <v>8320</v>
      </c>
      <c r="R1494" t="s">
        <v>8322</v>
      </c>
      <c r="S1494" s="14">
        <f t="shared" si="97"/>
        <v>40682.884791666671</v>
      </c>
      <c r="T1494" s="14">
        <f t="shared" si="98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6"/>
        <v>0</v>
      </c>
      <c r="Q1495" t="s">
        <v>8320</v>
      </c>
      <c r="R1495" t="s">
        <v>8322</v>
      </c>
      <c r="S1495" s="14">
        <f t="shared" si="97"/>
        <v>41411.866608796299</v>
      </c>
      <c r="T1495" s="14">
        <f t="shared" si="98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6"/>
        <v>40.450000000000003</v>
      </c>
      <c r="Q1496" t="s">
        <v>8320</v>
      </c>
      <c r="R1496" t="s">
        <v>8322</v>
      </c>
      <c r="S1496" s="14">
        <f t="shared" si="97"/>
        <v>42067.722372685181</v>
      </c>
      <c r="T1496" s="14">
        <f t="shared" si="98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6"/>
        <v>0</v>
      </c>
      <c r="Q1497" t="s">
        <v>8320</v>
      </c>
      <c r="R1497" t="s">
        <v>8322</v>
      </c>
      <c r="S1497" s="14">
        <f t="shared" si="97"/>
        <v>40752.789710648147</v>
      </c>
      <c r="T1497" s="14">
        <f t="shared" si="98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6"/>
        <v>0</v>
      </c>
      <c r="Q1498" t="s">
        <v>8320</v>
      </c>
      <c r="R1498" t="s">
        <v>8322</v>
      </c>
      <c r="S1498" s="14">
        <f t="shared" si="97"/>
        <v>41838.475219907406</v>
      </c>
      <c r="T1498" s="14">
        <f t="shared" si="98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6"/>
        <v>1</v>
      </c>
      <c r="Q1499" t="s">
        <v>8320</v>
      </c>
      <c r="R1499" t="s">
        <v>8322</v>
      </c>
      <c r="S1499" s="14">
        <f t="shared" si="97"/>
        <v>41444.64261574074</v>
      </c>
      <c r="T1499" s="14">
        <f t="shared" si="98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6"/>
        <v>19</v>
      </c>
      <c r="Q1500" t="s">
        <v>8320</v>
      </c>
      <c r="R1500" t="s">
        <v>8322</v>
      </c>
      <c r="S1500" s="14">
        <f t="shared" si="97"/>
        <v>41840.983541666668</v>
      </c>
      <c r="T1500" s="14">
        <f t="shared" si="98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6"/>
        <v>5</v>
      </c>
      <c r="Q1501" t="s">
        <v>8320</v>
      </c>
      <c r="R1501" t="s">
        <v>8322</v>
      </c>
      <c r="S1501" s="14">
        <f t="shared" si="97"/>
        <v>42527.007326388892</v>
      </c>
      <c r="T1501" s="14">
        <f t="shared" si="98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6"/>
        <v>46.73</v>
      </c>
      <c r="Q1502" t="s">
        <v>8320</v>
      </c>
      <c r="R1502" t="s">
        <v>8322</v>
      </c>
      <c r="S1502" s="14">
        <f t="shared" si="97"/>
        <v>41365.904594907406</v>
      </c>
      <c r="T1502" s="14">
        <f t="shared" si="98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6"/>
        <v>97.73</v>
      </c>
      <c r="Q1503" t="s">
        <v>8336</v>
      </c>
      <c r="R1503" t="s">
        <v>8337</v>
      </c>
      <c r="S1503" s="14">
        <f t="shared" si="97"/>
        <v>42163.583599537036</v>
      </c>
      <c r="T1503" s="14">
        <f t="shared" si="98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6"/>
        <v>67.84</v>
      </c>
      <c r="Q1504" t="s">
        <v>8336</v>
      </c>
      <c r="R1504" t="s">
        <v>8337</v>
      </c>
      <c r="S1504" s="14">
        <f t="shared" si="97"/>
        <v>42426.542592592596</v>
      </c>
      <c r="T1504" s="14">
        <f t="shared" si="98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6"/>
        <v>56.98</v>
      </c>
      <c r="Q1505" t="s">
        <v>8336</v>
      </c>
      <c r="R1505" t="s">
        <v>8337</v>
      </c>
      <c r="S1505" s="14">
        <f t="shared" si="97"/>
        <v>42606.347233796296</v>
      </c>
      <c r="T1505" s="14">
        <f t="shared" si="98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6"/>
        <v>67.16</v>
      </c>
      <c r="Q1506" t="s">
        <v>8336</v>
      </c>
      <c r="R1506" t="s">
        <v>8337</v>
      </c>
      <c r="S1506" s="14">
        <f t="shared" si="97"/>
        <v>41772.657685185186</v>
      </c>
      <c r="T1506" s="14">
        <f t="shared" si="98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6"/>
        <v>48.04</v>
      </c>
      <c r="Q1507" t="s">
        <v>8336</v>
      </c>
      <c r="R1507" t="s">
        <v>8337</v>
      </c>
      <c r="S1507" s="14">
        <f t="shared" si="97"/>
        <v>42414.44332175926</v>
      </c>
      <c r="T1507" s="14">
        <f t="shared" si="98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6"/>
        <v>38.86</v>
      </c>
      <c r="Q1508" t="s">
        <v>8336</v>
      </c>
      <c r="R1508" t="s">
        <v>8337</v>
      </c>
      <c r="S1508" s="14">
        <f t="shared" si="97"/>
        <v>41814.785925925928</v>
      </c>
      <c r="T1508" s="14">
        <f t="shared" si="98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6"/>
        <v>78.180000000000007</v>
      </c>
      <c r="Q1509" t="s">
        <v>8336</v>
      </c>
      <c r="R1509" t="s">
        <v>8337</v>
      </c>
      <c r="S1509" s="14">
        <f t="shared" si="97"/>
        <v>40254.450335648151</v>
      </c>
      <c r="T1509" s="14">
        <f t="shared" si="98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6"/>
        <v>97.11</v>
      </c>
      <c r="Q1510" t="s">
        <v>8336</v>
      </c>
      <c r="R1510" t="s">
        <v>8337</v>
      </c>
      <c r="S1510" s="14">
        <f t="shared" si="97"/>
        <v>41786.614363425928</v>
      </c>
      <c r="T1510" s="14">
        <f t="shared" si="98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6"/>
        <v>110.39</v>
      </c>
      <c r="Q1511" t="s">
        <v>8336</v>
      </c>
      <c r="R1511" t="s">
        <v>8337</v>
      </c>
      <c r="S1511" s="14">
        <f t="shared" si="97"/>
        <v>42751.533391203702</v>
      </c>
      <c r="T1511" s="14">
        <f t="shared" si="98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6"/>
        <v>39.92</v>
      </c>
      <c r="Q1512" t="s">
        <v>8336</v>
      </c>
      <c r="R1512" t="s">
        <v>8337</v>
      </c>
      <c r="S1512" s="14">
        <f t="shared" si="97"/>
        <v>41809.385162037033</v>
      </c>
      <c r="T1512" s="14">
        <f t="shared" si="98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6"/>
        <v>75.98</v>
      </c>
      <c r="Q1513" t="s">
        <v>8336</v>
      </c>
      <c r="R1513" t="s">
        <v>8337</v>
      </c>
      <c r="S1513" s="14">
        <f t="shared" si="97"/>
        <v>42296.583379629628</v>
      </c>
      <c r="T1513" s="14">
        <f t="shared" si="98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6"/>
        <v>58.38</v>
      </c>
      <c r="Q1514" t="s">
        <v>8336</v>
      </c>
      <c r="R1514" t="s">
        <v>8337</v>
      </c>
      <c r="S1514" s="14">
        <f t="shared" si="97"/>
        <v>42741.684479166666</v>
      </c>
      <c r="T1514" s="14">
        <f t="shared" si="98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6"/>
        <v>55.82</v>
      </c>
      <c r="Q1515" t="s">
        <v>8336</v>
      </c>
      <c r="R1515" t="s">
        <v>8337</v>
      </c>
      <c r="S1515" s="14">
        <f t="shared" si="97"/>
        <v>41806.637337962966</v>
      </c>
      <c r="T1515" s="14">
        <f t="shared" si="98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6"/>
        <v>151.24</v>
      </c>
      <c r="Q1516" t="s">
        <v>8336</v>
      </c>
      <c r="R1516" t="s">
        <v>8337</v>
      </c>
      <c r="S1516" s="14">
        <f t="shared" si="97"/>
        <v>42234.597685185188</v>
      </c>
      <c r="T1516" s="14">
        <f t="shared" si="98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6"/>
        <v>849.67</v>
      </c>
      <c r="Q1517" t="s">
        <v>8336</v>
      </c>
      <c r="R1517" t="s">
        <v>8337</v>
      </c>
      <c r="S1517" s="14">
        <f t="shared" si="97"/>
        <v>42415.253437499996</v>
      </c>
      <c r="T1517" s="14">
        <f t="shared" si="98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6"/>
        <v>159.24</v>
      </c>
      <c r="Q1518" t="s">
        <v>8336</v>
      </c>
      <c r="R1518" t="s">
        <v>8337</v>
      </c>
      <c r="S1518" s="14">
        <f t="shared" si="97"/>
        <v>42619.466342592597</v>
      </c>
      <c r="T1518" s="14">
        <f t="shared" si="98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6"/>
        <v>39.51</v>
      </c>
      <c r="Q1519" t="s">
        <v>8336</v>
      </c>
      <c r="R1519" t="s">
        <v>8337</v>
      </c>
      <c r="S1519" s="14">
        <f t="shared" si="97"/>
        <v>41948.56658564815</v>
      </c>
      <c r="T1519" s="14">
        <f t="shared" si="98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6"/>
        <v>130.53</v>
      </c>
      <c r="Q1520" t="s">
        <v>8336</v>
      </c>
      <c r="R1520" t="s">
        <v>8337</v>
      </c>
      <c r="S1520" s="14">
        <f t="shared" si="97"/>
        <v>41760.8200462963</v>
      </c>
      <c r="T1520" s="14">
        <f t="shared" si="98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6"/>
        <v>64.16</v>
      </c>
      <c r="Q1521" t="s">
        <v>8336</v>
      </c>
      <c r="R1521" t="s">
        <v>8337</v>
      </c>
      <c r="S1521" s="14">
        <f t="shared" si="97"/>
        <v>41782.741701388892</v>
      </c>
      <c r="T1521" s="14">
        <f t="shared" si="98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6"/>
        <v>111.53</v>
      </c>
      <c r="Q1522" t="s">
        <v>8336</v>
      </c>
      <c r="R1522" t="s">
        <v>8337</v>
      </c>
      <c r="S1522" s="14">
        <f t="shared" si="97"/>
        <v>41955.857789351852</v>
      </c>
      <c r="T1522" s="14">
        <f t="shared" si="98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6"/>
        <v>170.45</v>
      </c>
      <c r="Q1523" t="s">
        <v>8336</v>
      </c>
      <c r="R1523" t="s">
        <v>8337</v>
      </c>
      <c r="S1523" s="14">
        <f t="shared" si="97"/>
        <v>42493.167719907404</v>
      </c>
      <c r="T1523" s="14">
        <f t="shared" si="98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6"/>
        <v>133.74</v>
      </c>
      <c r="Q1524" t="s">
        <v>8336</v>
      </c>
      <c r="R1524" t="s">
        <v>8337</v>
      </c>
      <c r="S1524" s="14">
        <f t="shared" si="97"/>
        <v>41899.830312500002</v>
      </c>
      <c r="T1524" s="14">
        <f t="shared" si="98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6"/>
        <v>95.83</v>
      </c>
      <c r="Q1525" t="s">
        <v>8336</v>
      </c>
      <c r="R1525" t="s">
        <v>8337</v>
      </c>
      <c r="S1525" s="14">
        <f t="shared" si="97"/>
        <v>41964.751342592594</v>
      </c>
      <c r="T1525" s="14">
        <f t="shared" si="98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6"/>
        <v>221.79</v>
      </c>
      <c r="Q1526" t="s">
        <v>8336</v>
      </c>
      <c r="R1526" t="s">
        <v>8337</v>
      </c>
      <c r="S1526" s="14">
        <f t="shared" si="97"/>
        <v>42756.501041666663</v>
      </c>
      <c r="T1526" s="14">
        <f t="shared" si="98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6"/>
        <v>32.32</v>
      </c>
      <c r="Q1527" t="s">
        <v>8336</v>
      </c>
      <c r="R1527" t="s">
        <v>8337</v>
      </c>
      <c r="S1527" s="14">
        <f t="shared" si="97"/>
        <v>42570.702986111108</v>
      </c>
      <c r="T1527" s="14">
        <f t="shared" si="98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6"/>
        <v>98.84</v>
      </c>
      <c r="Q1528" t="s">
        <v>8336</v>
      </c>
      <c r="R1528" t="s">
        <v>8337</v>
      </c>
      <c r="S1528" s="14">
        <f t="shared" si="97"/>
        <v>42339.276006944448</v>
      </c>
      <c r="T1528" s="14">
        <f t="shared" si="98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6"/>
        <v>55.22</v>
      </c>
      <c r="Q1529" t="s">
        <v>8336</v>
      </c>
      <c r="R1529" t="s">
        <v>8337</v>
      </c>
      <c r="S1529" s="14">
        <f t="shared" si="97"/>
        <v>42780.600532407407</v>
      </c>
      <c r="T1529" s="14">
        <f t="shared" si="98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6"/>
        <v>52.79</v>
      </c>
      <c r="Q1530" t="s">
        <v>8336</v>
      </c>
      <c r="R1530" t="s">
        <v>8337</v>
      </c>
      <c r="S1530" s="14">
        <f t="shared" si="97"/>
        <v>42736.732893518521</v>
      </c>
      <c r="T1530" s="14">
        <f t="shared" si="98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6"/>
        <v>135.66999999999999</v>
      </c>
      <c r="Q1531" t="s">
        <v>8336</v>
      </c>
      <c r="R1531" t="s">
        <v>8337</v>
      </c>
      <c r="S1531" s="14">
        <f t="shared" si="97"/>
        <v>42052.628703703704</v>
      </c>
      <c r="T1531" s="14">
        <f t="shared" si="98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6"/>
        <v>53.99</v>
      </c>
      <c r="Q1532" t="s">
        <v>8336</v>
      </c>
      <c r="R1532" t="s">
        <v>8337</v>
      </c>
      <c r="S1532" s="14">
        <f t="shared" si="97"/>
        <v>42275.767303240747</v>
      </c>
      <c r="T1532" s="14">
        <f t="shared" si="98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6"/>
        <v>56.64</v>
      </c>
      <c r="Q1533" t="s">
        <v>8336</v>
      </c>
      <c r="R1533" t="s">
        <v>8337</v>
      </c>
      <c r="S1533" s="14">
        <f t="shared" si="97"/>
        <v>41941.802384259259</v>
      </c>
      <c r="T1533" s="14">
        <f t="shared" si="98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6"/>
        <v>82.32</v>
      </c>
      <c r="Q1534" t="s">
        <v>8336</v>
      </c>
      <c r="R1534" t="s">
        <v>8337</v>
      </c>
      <c r="S1534" s="14">
        <f t="shared" si="97"/>
        <v>42391.475289351853</v>
      </c>
      <c r="T1534" s="14">
        <f t="shared" si="98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6"/>
        <v>88.26</v>
      </c>
      <c r="Q1535" t="s">
        <v>8336</v>
      </c>
      <c r="R1535" t="s">
        <v>8337</v>
      </c>
      <c r="S1535" s="14">
        <f t="shared" si="97"/>
        <v>42443.00204861111</v>
      </c>
      <c r="T1535" s="14">
        <f t="shared" si="98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6"/>
        <v>84.91</v>
      </c>
      <c r="Q1536" t="s">
        <v>8336</v>
      </c>
      <c r="R1536" t="s">
        <v>8337</v>
      </c>
      <c r="S1536" s="14">
        <f t="shared" si="97"/>
        <v>42221.67432870371</v>
      </c>
      <c r="T1536" s="14">
        <f t="shared" si="98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6"/>
        <v>48.15</v>
      </c>
      <c r="Q1537" t="s">
        <v>8336</v>
      </c>
      <c r="R1537" t="s">
        <v>8337</v>
      </c>
      <c r="S1537" s="14">
        <f t="shared" si="97"/>
        <v>42484.829062500001</v>
      </c>
      <c r="T1537" s="14">
        <f t="shared" si="98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si="96"/>
        <v>66.02</v>
      </c>
      <c r="Q1538" t="s">
        <v>8336</v>
      </c>
      <c r="R1538" t="s">
        <v>8337</v>
      </c>
      <c r="S1538" s="14">
        <f t="shared" si="97"/>
        <v>42213.802199074074</v>
      </c>
      <c r="T1538" s="14">
        <f t="shared" si="98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ref="P1539:P1602" si="100">IFERROR(ROUND(E1539/L1539,2),0)</f>
        <v>96.38</v>
      </c>
      <c r="Q1539" t="s">
        <v>8336</v>
      </c>
      <c r="R1539" t="s">
        <v>8337</v>
      </c>
      <c r="S1539" s="14">
        <f t="shared" ref="S1539:S1602" si="101">(((J1539/60)/60)/24)+DATE(1970,1,1)</f>
        <v>42552.315127314811</v>
      </c>
      <c r="T1539" s="14">
        <f t="shared" ref="T1539:T1602" si="102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100"/>
        <v>156.16999999999999</v>
      </c>
      <c r="Q1540" t="s">
        <v>8336</v>
      </c>
      <c r="R1540" t="s">
        <v>8337</v>
      </c>
      <c r="S1540" s="14">
        <f t="shared" si="101"/>
        <v>41981.782060185185</v>
      </c>
      <c r="T1540" s="14">
        <f t="shared" si="102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100"/>
        <v>95.76</v>
      </c>
      <c r="Q1541" t="s">
        <v>8336</v>
      </c>
      <c r="R1541" t="s">
        <v>8337</v>
      </c>
      <c r="S1541" s="14">
        <f t="shared" si="101"/>
        <v>42705.919201388882</v>
      </c>
      <c r="T1541" s="14">
        <f t="shared" si="102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100"/>
        <v>180.41</v>
      </c>
      <c r="Q1542" t="s">
        <v>8336</v>
      </c>
      <c r="R1542" t="s">
        <v>8337</v>
      </c>
      <c r="S1542" s="14">
        <f t="shared" si="101"/>
        <v>41939.00712962963</v>
      </c>
      <c r="T1542" s="14">
        <f t="shared" si="102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100"/>
        <v>3</v>
      </c>
      <c r="Q1543" t="s">
        <v>8336</v>
      </c>
      <c r="R1543" t="s">
        <v>8341</v>
      </c>
      <c r="S1543" s="14">
        <f t="shared" si="101"/>
        <v>41974.712245370371</v>
      </c>
      <c r="T1543" s="14">
        <f t="shared" si="102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100"/>
        <v>20</v>
      </c>
      <c r="Q1544" t="s">
        <v>8336</v>
      </c>
      <c r="R1544" t="s">
        <v>8341</v>
      </c>
      <c r="S1544" s="14">
        <f t="shared" si="101"/>
        <v>42170.996527777781</v>
      </c>
      <c r="T1544" s="14">
        <f t="shared" si="102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100"/>
        <v>10</v>
      </c>
      <c r="Q1545" t="s">
        <v>8336</v>
      </c>
      <c r="R1545" t="s">
        <v>8341</v>
      </c>
      <c r="S1545" s="14">
        <f t="shared" si="101"/>
        <v>41935.509652777779</v>
      </c>
      <c r="T1545" s="14">
        <f t="shared" si="102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100"/>
        <v>0</v>
      </c>
      <c r="Q1546" t="s">
        <v>8336</v>
      </c>
      <c r="R1546" t="s">
        <v>8341</v>
      </c>
      <c r="S1546" s="14">
        <f t="shared" si="101"/>
        <v>42053.051203703704</v>
      </c>
      <c r="T1546" s="14">
        <f t="shared" si="102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100"/>
        <v>1</v>
      </c>
      <c r="Q1547" t="s">
        <v>8336</v>
      </c>
      <c r="R1547" t="s">
        <v>8341</v>
      </c>
      <c r="S1547" s="14">
        <f t="shared" si="101"/>
        <v>42031.884652777779</v>
      </c>
      <c r="T1547" s="14">
        <f t="shared" si="102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100"/>
        <v>26.27</v>
      </c>
      <c r="Q1548" t="s">
        <v>8336</v>
      </c>
      <c r="R1548" t="s">
        <v>8341</v>
      </c>
      <c r="S1548" s="14">
        <f t="shared" si="101"/>
        <v>41839.212951388887</v>
      </c>
      <c r="T1548" s="14">
        <f t="shared" si="102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100"/>
        <v>0</v>
      </c>
      <c r="Q1549" t="s">
        <v>8336</v>
      </c>
      <c r="R1549" t="s">
        <v>8341</v>
      </c>
      <c r="S1549" s="14">
        <f t="shared" si="101"/>
        <v>42782.426875000005</v>
      </c>
      <c r="T1549" s="14">
        <f t="shared" si="102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100"/>
        <v>60</v>
      </c>
      <c r="Q1550" t="s">
        <v>8336</v>
      </c>
      <c r="R1550" t="s">
        <v>8341</v>
      </c>
      <c r="S1550" s="14">
        <f t="shared" si="101"/>
        <v>42286.88217592593</v>
      </c>
      <c r="T1550" s="14">
        <f t="shared" si="102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100"/>
        <v>28.33</v>
      </c>
      <c r="Q1551" t="s">
        <v>8336</v>
      </c>
      <c r="R1551" t="s">
        <v>8341</v>
      </c>
      <c r="S1551" s="14">
        <f t="shared" si="101"/>
        <v>42281.136099537034</v>
      </c>
      <c r="T1551" s="14">
        <f t="shared" si="102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100"/>
        <v>14.43</v>
      </c>
      <c r="Q1552" t="s">
        <v>8336</v>
      </c>
      <c r="R1552" t="s">
        <v>8341</v>
      </c>
      <c r="S1552" s="14">
        <f t="shared" si="101"/>
        <v>42472.449467592596</v>
      </c>
      <c r="T1552" s="14">
        <f t="shared" si="102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100"/>
        <v>0</v>
      </c>
      <c r="Q1553" t="s">
        <v>8336</v>
      </c>
      <c r="R1553" t="s">
        <v>8341</v>
      </c>
      <c r="S1553" s="14">
        <f t="shared" si="101"/>
        <v>42121.824525462958</v>
      </c>
      <c r="T1553" s="14">
        <f t="shared" si="102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100"/>
        <v>132.19</v>
      </c>
      <c r="Q1554" t="s">
        <v>8336</v>
      </c>
      <c r="R1554" t="s">
        <v>8341</v>
      </c>
      <c r="S1554" s="14">
        <f t="shared" si="101"/>
        <v>41892.688750000001</v>
      </c>
      <c r="T1554" s="14">
        <f t="shared" si="102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100"/>
        <v>0</v>
      </c>
      <c r="Q1555" t="s">
        <v>8336</v>
      </c>
      <c r="R1555" t="s">
        <v>8341</v>
      </c>
      <c r="S1555" s="14">
        <f t="shared" si="101"/>
        <v>42219.282951388886</v>
      </c>
      <c r="T1555" s="14">
        <f t="shared" si="102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100"/>
        <v>0</v>
      </c>
      <c r="Q1556" t="s">
        <v>8336</v>
      </c>
      <c r="R1556" t="s">
        <v>8341</v>
      </c>
      <c r="S1556" s="14">
        <f t="shared" si="101"/>
        <v>42188.252199074079</v>
      </c>
      <c r="T1556" s="14">
        <f t="shared" si="102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100"/>
        <v>0</v>
      </c>
      <c r="Q1557" t="s">
        <v>8336</v>
      </c>
      <c r="R1557" t="s">
        <v>8341</v>
      </c>
      <c r="S1557" s="14">
        <f t="shared" si="101"/>
        <v>42241.613796296297</v>
      </c>
      <c r="T1557" s="14">
        <f t="shared" si="102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100"/>
        <v>56.42</v>
      </c>
      <c r="Q1558" t="s">
        <v>8336</v>
      </c>
      <c r="R1558" t="s">
        <v>8341</v>
      </c>
      <c r="S1558" s="14">
        <f t="shared" si="101"/>
        <v>42525.153055555551</v>
      </c>
      <c r="T1558" s="14">
        <f t="shared" si="102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100"/>
        <v>100</v>
      </c>
      <c r="Q1559" t="s">
        <v>8336</v>
      </c>
      <c r="R1559" t="s">
        <v>8341</v>
      </c>
      <c r="S1559" s="14">
        <f t="shared" si="101"/>
        <v>41871.65315972222</v>
      </c>
      <c r="T1559" s="14">
        <f t="shared" si="102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100"/>
        <v>11.67</v>
      </c>
      <c r="Q1560" t="s">
        <v>8336</v>
      </c>
      <c r="R1560" t="s">
        <v>8341</v>
      </c>
      <c r="S1560" s="14">
        <f t="shared" si="101"/>
        <v>42185.397673611107</v>
      </c>
      <c r="T1560" s="14">
        <f t="shared" si="102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100"/>
        <v>50</v>
      </c>
      <c r="Q1561" t="s">
        <v>8336</v>
      </c>
      <c r="R1561" t="s">
        <v>8341</v>
      </c>
      <c r="S1561" s="14">
        <f t="shared" si="101"/>
        <v>42108.05322916666</v>
      </c>
      <c r="T1561" s="14">
        <f t="shared" si="102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100"/>
        <v>23.5</v>
      </c>
      <c r="Q1562" t="s">
        <v>8336</v>
      </c>
      <c r="R1562" t="s">
        <v>8341</v>
      </c>
      <c r="S1562" s="14">
        <f t="shared" si="101"/>
        <v>41936.020752314813</v>
      </c>
      <c r="T1562" s="14">
        <f t="shared" si="102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0"/>
        <v>67</v>
      </c>
      <c r="Q1563" t="s">
        <v>8320</v>
      </c>
      <c r="R1563" t="s">
        <v>8342</v>
      </c>
      <c r="S1563" s="14">
        <f t="shared" si="101"/>
        <v>41555.041701388887</v>
      </c>
      <c r="T1563" s="14">
        <f t="shared" si="102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0"/>
        <v>0</v>
      </c>
      <c r="Q1564" t="s">
        <v>8320</v>
      </c>
      <c r="R1564" t="s">
        <v>8342</v>
      </c>
      <c r="S1564" s="14">
        <f t="shared" si="101"/>
        <v>40079.566157407404</v>
      </c>
      <c r="T1564" s="14">
        <f t="shared" si="102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0"/>
        <v>42.5</v>
      </c>
      <c r="Q1565" t="s">
        <v>8320</v>
      </c>
      <c r="R1565" t="s">
        <v>8342</v>
      </c>
      <c r="S1565" s="14">
        <f t="shared" si="101"/>
        <v>41652.742488425924</v>
      </c>
      <c r="T1565" s="14">
        <f t="shared" si="102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0"/>
        <v>10</v>
      </c>
      <c r="Q1566" t="s">
        <v>8320</v>
      </c>
      <c r="R1566" t="s">
        <v>8342</v>
      </c>
      <c r="S1566" s="14">
        <f t="shared" si="101"/>
        <v>42121.367002314815</v>
      </c>
      <c r="T1566" s="14">
        <f t="shared" si="102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0"/>
        <v>100</v>
      </c>
      <c r="Q1567" t="s">
        <v>8320</v>
      </c>
      <c r="R1567" t="s">
        <v>8342</v>
      </c>
      <c r="S1567" s="14">
        <f t="shared" si="101"/>
        <v>40672.729872685188</v>
      </c>
      <c r="T1567" s="14">
        <f t="shared" si="102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0"/>
        <v>108.05</v>
      </c>
      <c r="Q1568" t="s">
        <v>8320</v>
      </c>
      <c r="R1568" t="s">
        <v>8342</v>
      </c>
      <c r="S1568" s="14">
        <f t="shared" si="101"/>
        <v>42549.916712962964</v>
      </c>
      <c r="T1568" s="14">
        <f t="shared" si="102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0"/>
        <v>26.92</v>
      </c>
      <c r="Q1569" t="s">
        <v>8320</v>
      </c>
      <c r="R1569" t="s">
        <v>8342</v>
      </c>
      <c r="S1569" s="14">
        <f t="shared" si="101"/>
        <v>41671.936863425923</v>
      </c>
      <c r="T1569" s="14">
        <f t="shared" si="102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0"/>
        <v>155</v>
      </c>
      <c r="Q1570" t="s">
        <v>8320</v>
      </c>
      <c r="R1570" t="s">
        <v>8342</v>
      </c>
      <c r="S1570" s="14">
        <f t="shared" si="101"/>
        <v>41962.062326388885</v>
      </c>
      <c r="T1570" s="14">
        <f t="shared" si="102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0"/>
        <v>0</v>
      </c>
      <c r="Q1571" t="s">
        <v>8320</v>
      </c>
      <c r="R1571" t="s">
        <v>8342</v>
      </c>
      <c r="S1571" s="14">
        <f t="shared" si="101"/>
        <v>41389.679560185185</v>
      </c>
      <c r="T1571" s="14">
        <f t="shared" si="102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0"/>
        <v>47.77</v>
      </c>
      <c r="Q1572" t="s">
        <v>8320</v>
      </c>
      <c r="R1572" t="s">
        <v>8342</v>
      </c>
      <c r="S1572" s="14">
        <f t="shared" si="101"/>
        <v>42438.813449074078</v>
      </c>
      <c r="T1572" s="14">
        <f t="shared" si="102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0"/>
        <v>20</v>
      </c>
      <c r="Q1573" t="s">
        <v>8320</v>
      </c>
      <c r="R1573" t="s">
        <v>8342</v>
      </c>
      <c r="S1573" s="14">
        <f t="shared" si="101"/>
        <v>42144.769479166673</v>
      </c>
      <c r="T1573" s="14">
        <f t="shared" si="102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0"/>
        <v>41.67</v>
      </c>
      <c r="Q1574" t="s">
        <v>8320</v>
      </c>
      <c r="R1574" t="s">
        <v>8342</v>
      </c>
      <c r="S1574" s="14">
        <f t="shared" si="101"/>
        <v>42404.033090277779</v>
      </c>
      <c r="T1574" s="14">
        <f t="shared" si="102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0"/>
        <v>74.33</v>
      </c>
      <c r="Q1575" t="s">
        <v>8320</v>
      </c>
      <c r="R1575" t="s">
        <v>8342</v>
      </c>
      <c r="S1575" s="14">
        <f t="shared" si="101"/>
        <v>42786.000023148154</v>
      </c>
      <c r="T1575" s="14">
        <f t="shared" si="102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0"/>
        <v>84.33</v>
      </c>
      <c r="Q1576" t="s">
        <v>8320</v>
      </c>
      <c r="R1576" t="s">
        <v>8342</v>
      </c>
      <c r="S1576" s="14">
        <f t="shared" si="101"/>
        <v>42017.927418981482</v>
      </c>
      <c r="T1576" s="14">
        <f t="shared" si="102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0"/>
        <v>65.459999999999994</v>
      </c>
      <c r="Q1577" t="s">
        <v>8320</v>
      </c>
      <c r="R1577" t="s">
        <v>8342</v>
      </c>
      <c r="S1577" s="14">
        <f t="shared" si="101"/>
        <v>41799.524259259262</v>
      </c>
      <c r="T1577" s="14">
        <f t="shared" si="102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0"/>
        <v>65</v>
      </c>
      <c r="Q1578" t="s">
        <v>8320</v>
      </c>
      <c r="R1578" t="s">
        <v>8342</v>
      </c>
      <c r="S1578" s="14">
        <f t="shared" si="101"/>
        <v>42140.879259259258</v>
      </c>
      <c r="T1578" s="14">
        <f t="shared" si="102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0"/>
        <v>27.5</v>
      </c>
      <c r="Q1579" t="s">
        <v>8320</v>
      </c>
      <c r="R1579" t="s">
        <v>8342</v>
      </c>
      <c r="S1579" s="14">
        <f t="shared" si="101"/>
        <v>41054.847777777781</v>
      </c>
      <c r="T1579" s="14">
        <f t="shared" si="102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0"/>
        <v>51.25</v>
      </c>
      <c r="Q1580" t="s">
        <v>8320</v>
      </c>
      <c r="R1580" t="s">
        <v>8342</v>
      </c>
      <c r="S1580" s="14">
        <f t="shared" si="101"/>
        <v>40399.065868055557</v>
      </c>
      <c r="T1580" s="14">
        <f t="shared" si="102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0"/>
        <v>14</v>
      </c>
      <c r="Q1581" t="s">
        <v>8320</v>
      </c>
      <c r="R1581" t="s">
        <v>8342</v>
      </c>
      <c r="S1581" s="14">
        <f t="shared" si="101"/>
        <v>41481.996423611112</v>
      </c>
      <c r="T1581" s="14">
        <f t="shared" si="102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0"/>
        <v>0</v>
      </c>
      <c r="Q1582" t="s">
        <v>8320</v>
      </c>
      <c r="R1582" t="s">
        <v>8342</v>
      </c>
      <c r="S1582" s="14">
        <f t="shared" si="101"/>
        <v>40990.050069444449</v>
      </c>
      <c r="T1582" s="14">
        <f t="shared" si="102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0"/>
        <v>5</v>
      </c>
      <c r="Q1583" t="s">
        <v>8336</v>
      </c>
      <c r="R1583" t="s">
        <v>8343</v>
      </c>
      <c r="S1583" s="14">
        <f t="shared" si="101"/>
        <v>42325.448958333334</v>
      </c>
      <c r="T1583" s="14">
        <f t="shared" si="102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0"/>
        <v>31</v>
      </c>
      <c r="Q1584" t="s">
        <v>8336</v>
      </c>
      <c r="R1584" t="s">
        <v>8343</v>
      </c>
      <c r="S1584" s="14">
        <f t="shared" si="101"/>
        <v>42246.789965277778</v>
      </c>
      <c r="T1584" s="14">
        <f t="shared" si="102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0"/>
        <v>15</v>
      </c>
      <c r="Q1585" t="s">
        <v>8336</v>
      </c>
      <c r="R1585" t="s">
        <v>8343</v>
      </c>
      <c r="S1585" s="14">
        <f t="shared" si="101"/>
        <v>41877.904988425929</v>
      </c>
      <c r="T1585" s="14">
        <f t="shared" si="102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0"/>
        <v>0</v>
      </c>
      <c r="Q1586" t="s">
        <v>8336</v>
      </c>
      <c r="R1586" t="s">
        <v>8343</v>
      </c>
      <c r="S1586" s="14">
        <f t="shared" si="101"/>
        <v>41779.649317129632</v>
      </c>
      <c r="T1586" s="14">
        <f t="shared" si="102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0"/>
        <v>131.66999999999999</v>
      </c>
      <c r="Q1587" t="s">
        <v>8336</v>
      </c>
      <c r="R1587" t="s">
        <v>8343</v>
      </c>
      <c r="S1587" s="14">
        <f t="shared" si="101"/>
        <v>42707.895462962959</v>
      </c>
      <c r="T1587" s="14">
        <f t="shared" si="102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0"/>
        <v>0</v>
      </c>
      <c r="Q1588" t="s">
        <v>8336</v>
      </c>
      <c r="R1588" t="s">
        <v>8343</v>
      </c>
      <c r="S1588" s="14">
        <f t="shared" si="101"/>
        <v>42069.104421296302</v>
      </c>
      <c r="T1588" s="14">
        <f t="shared" si="102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0"/>
        <v>1</v>
      </c>
      <c r="Q1589" t="s">
        <v>8336</v>
      </c>
      <c r="R1589" t="s">
        <v>8343</v>
      </c>
      <c r="S1589" s="14">
        <f t="shared" si="101"/>
        <v>41956.950983796298</v>
      </c>
      <c r="T1589" s="14">
        <f t="shared" si="102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0"/>
        <v>0</v>
      </c>
      <c r="Q1590" t="s">
        <v>8336</v>
      </c>
      <c r="R1590" t="s">
        <v>8343</v>
      </c>
      <c r="S1590" s="14">
        <f t="shared" si="101"/>
        <v>42005.24998842593</v>
      </c>
      <c r="T1590" s="14">
        <f t="shared" si="102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0"/>
        <v>0</v>
      </c>
      <c r="Q1591" t="s">
        <v>8336</v>
      </c>
      <c r="R1591" t="s">
        <v>8343</v>
      </c>
      <c r="S1591" s="14">
        <f t="shared" si="101"/>
        <v>42256.984791666662</v>
      </c>
      <c r="T1591" s="14">
        <f t="shared" si="102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0"/>
        <v>510</v>
      </c>
      <c r="Q1592" t="s">
        <v>8336</v>
      </c>
      <c r="R1592" t="s">
        <v>8343</v>
      </c>
      <c r="S1592" s="14">
        <f t="shared" si="101"/>
        <v>42240.857222222221</v>
      </c>
      <c r="T1592" s="14">
        <f t="shared" si="102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0"/>
        <v>44.48</v>
      </c>
      <c r="Q1593" t="s">
        <v>8336</v>
      </c>
      <c r="R1593" t="s">
        <v>8343</v>
      </c>
      <c r="S1593" s="14">
        <f t="shared" si="101"/>
        <v>42433.726168981477</v>
      </c>
      <c r="T1593" s="14">
        <f t="shared" si="102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0"/>
        <v>0</v>
      </c>
      <c r="Q1594" t="s">
        <v>8336</v>
      </c>
      <c r="R1594" t="s">
        <v>8343</v>
      </c>
      <c r="S1594" s="14">
        <f t="shared" si="101"/>
        <v>42046.072743055556</v>
      </c>
      <c r="T1594" s="14">
        <f t="shared" si="102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0"/>
        <v>1</v>
      </c>
      <c r="Q1595" t="s">
        <v>8336</v>
      </c>
      <c r="R1595" t="s">
        <v>8343</v>
      </c>
      <c r="S1595" s="14">
        <f t="shared" si="101"/>
        <v>42033.845543981486</v>
      </c>
      <c r="T1595" s="14">
        <f t="shared" si="102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0"/>
        <v>20.5</v>
      </c>
      <c r="Q1596" t="s">
        <v>8336</v>
      </c>
      <c r="R1596" t="s">
        <v>8343</v>
      </c>
      <c r="S1596" s="14">
        <f t="shared" si="101"/>
        <v>42445.712754629625</v>
      </c>
      <c r="T1596" s="14">
        <f t="shared" si="102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0"/>
        <v>40</v>
      </c>
      <c r="Q1597" t="s">
        <v>8336</v>
      </c>
      <c r="R1597" t="s">
        <v>8343</v>
      </c>
      <c r="S1597" s="14">
        <f t="shared" si="101"/>
        <v>41780.050092592595</v>
      </c>
      <c r="T1597" s="14">
        <f t="shared" si="102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0"/>
        <v>25</v>
      </c>
      <c r="Q1598" t="s">
        <v>8336</v>
      </c>
      <c r="R1598" t="s">
        <v>8343</v>
      </c>
      <c r="S1598" s="14">
        <f t="shared" si="101"/>
        <v>41941.430196759262</v>
      </c>
      <c r="T1598" s="14">
        <f t="shared" si="102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0"/>
        <v>0</v>
      </c>
      <c r="Q1599" t="s">
        <v>8336</v>
      </c>
      <c r="R1599" t="s">
        <v>8343</v>
      </c>
      <c r="S1599" s="14">
        <f t="shared" si="101"/>
        <v>42603.354131944448</v>
      </c>
      <c r="T1599" s="14">
        <f t="shared" si="102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0"/>
        <v>1</v>
      </c>
      <c r="Q1600" t="s">
        <v>8336</v>
      </c>
      <c r="R1600" t="s">
        <v>8343</v>
      </c>
      <c r="S1600" s="14">
        <f t="shared" si="101"/>
        <v>42151.667337962965</v>
      </c>
      <c r="T1600" s="14">
        <f t="shared" si="102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0"/>
        <v>0</v>
      </c>
      <c r="Q1601" t="s">
        <v>8336</v>
      </c>
      <c r="R1601" t="s">
        <v>8343</v>
      </c>
      <c r="S1601" s="14">
        <f t="shared" si="101"/>
        <v>42438.53907407407</v>
      </c>
      <c r="T1601" s="14">
        <f t="shared" si="102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si="100"/>
        <v>40.78</v>
      </c>
      <c r="Q1602" t="s">
        <v>8336</v>
      </c>
      <c r="R1602" t="s">
        <v>8343</v>
      </c>
      <c r="S1602" s="14">
        <f t="shared" si="101"/>
        <v>41791.057314814818</v>
      </c>
      <c r="T1602" s="14">
        <f t="shared" si="102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ref="P1603:P1666" si="104">IFERROR(ROUND(E1603/L1603,2),0)</f>
        <v>48.33</v>
      </c>
      <c r="Q1603" t="s">
        <v>8323</v>
      </c>
      <c r="R1603" t="s">
        <v>8324</v>
      </c>
      <c r="S1603" s="14">
        <f t="shared" ref="S1603:S1666" si="105">(((J1603/60)/60)/24)+DATE(1970,1,1)</f>
        <v>40638.092974537038</v>
      </c>
      <c r="T1603" s="14">
        <f t="shared" ref="T1603:T1666" si="106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4"/>
        <v>46.95</v>
      </c>
      <c r="Q1604" t="s">
        <v>8323</v>
      </c>
      <c r="R1604" t="s">
        <v>8324</v>
      </c>
      <c r="S1604" s="14">
        <f t="shared" si="105"/>
        <v>40788.297650462962</v>
      </c>
      <c r="T1604" s="14">
        <f t="shared" si="106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4"/>
        <v>66.69</v>
      </c>
      <c r="Q1605" t="s">
        <v>8323</v>
      </c>
      <c r="R1605" t="s">
        <v>8324</v>
      </c>
      <c r="S1605" s="14">
        <f t="shared" si="105"/>
        <v>40876.169664351852</v>
      </c>
      <c r="T1605" s="14">
        <f t="shared" si="106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4"/>
        <v>48.84</v>
      </c>
      <c r="Q1606" t="s">
        <v>8323</v>
      </c>
      <c r="R1606" t="s">
        <v>8324</v>
      </c>
      <c r="S1606" s="14">
        <f t="shared" si="105"/>
        <v>40945.845312500001</v>
      </c>
      <c r="T1606" s="14">
        <f t="shared" si="106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4"/>
        <v>137.31</v>
      </c>
      <c r="Q1607" t="s">
        <v>8323</v>
      </c>
      <c r="R1607" t="s">
        <v>8324</v>
      </c>
      <c r="S1607" s="14">
        <f t="shared" si="105"/>
        <v>40747.012881944444</v>
      </c>
      <c r="T1607" s="14">
        <f t="shared" si="106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4"/>
        <v>87.83</v>
      </c>
      <c r="Q1608" t="s">
        <v>8323</v>
      </c>
      <c r="R1608" t="s">
        <v>8324</v>
      </c>
      <c r="S1608" s="14">
        <f t="shared" si="105"/>
        <v>40536.111550925925</v>
      </c>
      <c r="T1608" s="14">
        <f t="shared" si="106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4"/>
        <v>70.790000000000006</v>
      </c>
      <c r="Q1609" t="s">
        <v>8323</v>
      </c>
      <c r="R1609" t="s">
        <v>8324</v>
      </c>
      <c r="S1609" s="14">
        <f t="shared" si="105"/>
        <v>41053.80846064815</v>
      </c>
      <c r="T1609" s="14">
        <f t="shared" si="106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4"/>
        <v>52.83</v>
      </c>
      <c r="Q1610" t="s">
        <v>8323</v>
      </c>
      <c r="R1610" t="s">
        <v>8324</v>
      </c>
      <c r="S1610" s="14">
        <f t="shared" si="105"/>
        <v>41607.83085648148</v>
      </c>
      <c r="T1610" s="14">
        <f t="shared" si="106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4"/>
        <v>443.75</v>
      </c>
      <c r="Q1611" t="s">
        <v>8323</v>
      </c>
      <c r="R1611" t="s">
        <v>8324</v>
      </c>
      <c r="S1611" s="14">
        <f t="shared" si="105"/>
        <v>40796.001261574071</v>
      </c>
      <c r="T1611" s="14">
        <f t="shared" si="106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4"/>
        <v>48.54</v>
      </c>
      <c r="Q1612" t="s">
        <v>8323</v>
      </c>
      <c r="R1612" t="s">
        <v>8324</v>
      </c>
      <c r="S1612" s="14">
        <f t="shared" si="105"/>
        <v>41228.924884259257</v>
      </c>
      <c r="T1612" s="14">
        <f t="shared" si="106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4"/>
        <v>37.07</v>
      </c>
      <c r="Q1613" t="s">
        <v>8323</v>
      </c>
      <c r="R1613" t="s">
        <v>8324</v>
      </c>
      <c r="S1613" s="14">
        <f t="shared" si="105"/>
        <v>41409.00037037037</v>
      </c>
      <c r="T1613" s="14">
        <f t="shared" si="106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4"/>
        <v>50</v>
      </c>
      <c r="Q1614" t="s">
        <v>8323</v>
      </c>
      <c r="R1614" t="s">
        <v>8324</v>
      </c>
      <c r="S1614" s="14">
        <f t="shared" si="105"/>
        <v>41246.874814814815</v>
      </c>
      <c r="T1614" s="14">
        <f t="shared" si="106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4"/>
        <v>39.04</v>
      </c>
      <c r="Q1615" t="s">
        <v>8323</v>
      </c>
      <c r="R1615" t="s">
        <v>8324</v>
      </c>
      <c r="S1615" s="14">
        <f t="shared" si="105"/>
        <v>41082.069467592592</v>
      </c>
      <c r="T1615" s="14">
        <f t="shared" si="106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4"/>
        <v>66.69</v>
      </c>
      <c r="Q1616" t="s">
        <v>8323</v>
      </c>
      <c r="R1616" t="s">
        <v>8324</v>
      </c>
      <c r="S1616" s="14">
        <f t="shared" si="105"/>
        <v>41794.981122685182</v>
      </c>
      <c r="T1616" s="14">
        <f t="shared" si="106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4"/>
        <v>67.13</v>
      </c>
      <c r="Q1617" t="s">
        <v>8323</v>
      </c>
      <c r="R1617" t="s">
        <v>8324</v>
      </c>
      <c r="S1617" s="14">
        <f t="shared" si="105"/>
        <v>40845.050879629627</v>
      </c>
      <c r="T1617" s="14">
        <f t="shared" si="106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4"/>
        <v>66.37</v>
      </c>
      <c r="Q1618" t="s">
        <v>8323</v>
      </c>
      <c r="R1618" t="s">
        <v>8324</v>
      </c>
      <c r="S1618" s="14">
        <f t="shared" si="105"/>
        <v>41194.715520833335</v>
      </c>
      <c r="T1618" s="14">
        <f t="shared" si="106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4"/>
        <v>64.62</v>
      </c>
      <c r="Q1619" t="s">
        <v>8323</v>
      </c>
      <c r="R1619" t="s">
        <v>8324</v>
      </c>
      <c r="S1619" s="14">
        <f t="shared" si="105"/>
        <v>41546.664212962962</v>
      </c>
      <c r="T1619" s="14">
        <f t="shared" si="106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4"/>
        <v>58.37</v>
      </c>
      <c r="Q1620" t="s">
        <v>8323</v>
      </c>
      <c r="R1620" t="s">
        <v>8324</v>
      </c>
      <c r="S1620" s="14">
        <f t="shared" si="105"/>
        <v>41301.654340277775</v>
      </c>
      <c r="T1620" s="14">
        <f t="shared" si="106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4"/>
        <v>86.96</v>
      </c>
      <c r="Q1621" t="s">
        <v>8323</v>
      </c>
      <c r="R1621" t="s">
        <v>8324</v>
      </c>
      <c r="S1621" s="14">
        <f t="shared" si="105"/>
        <v>41876.18618055556</v>
      </c>
      <c r="T1621" s="14">
        <f t="shared" si="106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4"/>
        <v>66.47</v>
      </c>
      <c r="Q1622" t="s">
        <v>8323</v>
      </c>
      <c r="R1622" t="s">
        <v>8324</v>
      </c>
      <c r="S1622" s="14">
        <f t="shared" si="105"/>
        <v>41321.339583333334</v>
      </c>
      <c r="T1622" s="14">
        <f t="shared" si="106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4"/>
        <v>163.78</v>
      </c>
      <c r="Q1623" t="s">
        <v>8323</v>
      </c>
      <c r="R1623" t="s">
        <v>8324</v>
      </c>
      <c r="S1623" s="14">
        <f t="shared" si="105"/>
        <v>41003.60665509259</v>
      </c>
      <c r="T1623" s="14">
        <f t="shared" si="106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4"/>
        <v>107.98</v>
      </c>
      <c r="Q1624" t="s">
        <v>8323</v>
      </c>
      <c r="R1624" t="s">
        <v>8324</v>
      </c>
      <c r="S1624" s="14">
        <f t="shared" si="105"/>
        <v>41950.29483796296</v>
      </c>
      <c r="T1624" s="14">
        <f t="shared" si="106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4"/>
        <v>42.11</v>
      </c>
      <c r="Q1625" t="s">
        <v>8323</v>
      </c>
      <c r="R1625" t="s">
        <v>8324</v>
      </c>
      <c r="S1625" s="14">
        <f t="shared" si="105"/>
        <v>41453.688530092593</v>
      </c>
      <c r="T1625" s="14">
        <f t="shared" si="106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4"/>
        <v>47.2</v>
      </c>
      <c r="Q1626" t="s">
        <v>8323</v>
      </c>
      <c r="R1626" t="s">
        <v>8324</v>
      </c>
      <c r="S1626" s="14">
        <f t="shared" si="105"/>
        <v>41243.367303240739</v>
      </c>
      <c r="T1626" s="14">
        <f t="shared" si="106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4"/>
        <v>112.02</v>
      </c>
      <c r="Q1627" t="s">
        <v>8323</v>
      </c>
      <c r="R1627" t="s">
        <v>8324</v>
      </c>
      <c r="S1627" s="14">
        <f t="shared" si="105"/>
        <v>41135.699687500004</v>
      </c>
      <c r="T1627" s="14">
        <f t="shared" si="106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4"/>
        <v>74.95</v>
      </c>
      <c r="Q1628" t="s">
        <v>8323</v>
      </c>
      <c r="R1628" t="s">
        <v>8324</v>
      </c>
      <c r="S1628" s="14">
        <f t="shared" si="105"/>
        <v>41579.847997685189</v>
      </c>
      <c r="T1628" s="14">
        <f t="shared" si="106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4"/>
        <v>61.58</v>
      </c>
      <c r="Q1629" t="s">
        <v>8323</v>
      </c>
      <c r="R1629" t="s">
        <v>8324</v>
      </c>
      <c r="S1629" s="14">
        <f t="shared" si="105"/>
        <v>41205.707048611112</v>
      </c>
      <c r="T1629" s="14">
        <f t="shared" si="106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4"/>
        <v>45.88</v>
      </c>
      <c r="Q1630" t="s">
        <v>8323</v>
      </c>
      <c r="R1630" t="s">
        <v>8324</v>
      </c>
      <c r="S1630" s="14">
        <f t="shared" si="105"/>
        <v>41774.737060185187</v>
      </c>
      <c r="T1630" s="14">
        <f t="shared" si="106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4"/>
        <v>75.849999999999994</v>
      </c>
      <c r="Q1631" t="s">
        <v>8323</v>
      </c>
      <c r="R1631" t="s">
        <v>8324</v>
      </c>
      <c r="S1631" s="14">
        <f t="shared" si="105"/>
        <v>41645.867280092592</v>
      </c>
      <c r="T1631" s="14">
        <f t="shared" si="106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4"/>
        <v>84.21</v>
      </c>
      <c r="Q1632" t="s">
        <v>8323</v>
      </c>
      <c r="R1632" t="s">
        <v>8324</v>
      </c>
      <c r="S1632" s="14">
        <f t="shared" si="105"/>
        <v>40939.837673611109</v>
      </c>
      <c r="T1632" s="14">
        <f t="shared" si="106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4"/>
        <v>117.23</v>
      </c>
      <c r="Q1633" t="s">
        <v>8323</v>
      </c>
      <c r="R1633" t="s">
        <v>8324</v>
      </c>
      <c r="S1633" s="14">
        <f t="shared" si="105"/>
        <v>41164.859502314815</v>
      </c>
      <c r="T1633" s="14">
        <f t="shared" si="106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4"/>
        <v>86.49</v>
      </c>
      <c r="Q1634" t="s">
        <v>8323</v>
      </c>
      <c r="R1634" t="s">
        <v>8324</v>
      </c>
      <c r="S1634" s="14">
        <f t="shared" si="105"/>
        <v>40750.340902777774</v>
      </c>
      <c r="T1634" s="14">
        <f t="shared" si="106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4"/>
        <v>172.41</v>
      </c>
      <c r="Q1635" t="s">
        <v>8323</v>
      </c>
      <c r="R1635" t="s">
        <v>8324</v>
      </c>
      <c r="S1635" s="14">
        <f t="shared" si="105"/>
        <v>40896.883750000001</v>
      </c>
      <c r="T1635" s="14">
        <f t="shared" si="106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4"/>
        <v>62.81</v>
      </c>
      <c r="Q1636" t="s">
        <v>8323</v>
      </c>
      <c r="R1636" t="s">
        <v>8324</v>
      </c>
      <c r="S1636" s="14">
        <f t="shared" si="105"/>
        <v>40658.189826388887</v>
      </c>
      <c r="T1636" s="14">
        <f t="shared" si="106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4"/>
        <v>67.73</v>
      </c>
      <c r="Q1637" t="s">
        <v>8323</v>
      </c>
      <c r="R1637" t="s">
        <v>8324</v>
      </c>
      <c r="S1637" s="14">
        <f t="shared" si="105"/>
        <v>42502.868761574078</v>
      </c>
      <c r="T1637" s="14">
        <f t="shared" si="106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4"/>
        <v>53.56</v>
      </c>
      <c r="Q1638" t="s">
        <v>8323</v>
      </c>
      <c r="R1638" t="s">
        <v>8324</v>
      </c>
      <c r="S1638" s="14">
        <f t="shared" si="105"/>
        <v>40663.08666666667</v>
      </c>
      <c r="T1638" s="14">
        <f t="shared" si="106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4"/>
        <v>34.6</v>
      </c>
      <c r="Q1639" t="s">
        <v>8323</v>
      </c>
      <c r="R1639" t="s">
        <v>8324</v>
      </c>
      <c r="S1639" s="14">
        <f t="shared" si="105"/>
        <v>40122.751620370371</v>
      </c>
      <c r="T1639" s="14">
        <f t="shared" si="106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4"/>
        <v>38.89</v>
      </c>
      <c r="Q1640" t="s">
        <v>8323</v>
      </c>
      <c r="R1640" t="s">
        <v>8324</v>
      </c>
      <c r="S1640" s="14">
        <f t="shared" si="105"/>
        <v>41288.68712962963</v>
      </c>
      <c r="T1640" s="14">
        <f t="shared" si="106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4"/>
        <v>94.74</v>
      </c>
      <c r="Q1641" t="s">
        <v>8323</v>
      </c>
      <c r="R1641" t="s">
        <v>8324</v>
      </c>
      <c r="S1641" s="14">
        <f t="shared" si="105"/>
        <v>40941.652372685188</v>
      </c>
      <c r="T1641" s="14">
        <f t="shared" si="106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4"/>
        <v>39.97</v>
      </c>
      <c r="Q1642" t="s">
        <v>8323</v>
      </c>
      <c r="R1642" t="s">
        <v>8324</v>
      </c>
      <c r="S1642" s="14">
        <f t="shared" si="105"/>
        <v>40379.23096064815</v>
      </c>
      <c r="T1642" s="14">
        <f t="shared" si="106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4"/>
        <v>97.5</v>
      </c>
      <c r="Q1643" t="s">
        <v>8323</v>
      </c>
      <c r="R1643" t="s">
        <v>8344</v>
      </c>
      <c r="S1643" s="14">
        <f t="shared" si="105"/>
        <v>41962.596574074079</v>
      </c>
      <c r="T1643" s="14">
        <f t="shared" si="106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4"/>
        <v>42.86</v>
      </c>
      <c r="Q1644" t="s">
        <v>8323</v>
      </c>
      <c r="R1644" t="s">
        <v>8344</v>
      </c>
      <c r="S1644" s="14">
        <f t="shared" si="105"/>
        <v>40688.024618055555</v>
      </c>
      <c r="T1644" s="14">
        <f t="shared" si="106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4"/>
        <v>168.51</v>
      </c>
      <c r="Q1645" t="s">
        <v>8323</v>
      </c>
      <c r="R1645" t="s">
        <v>8344</v>
      </c>
      <c r="S1645" s="14">
        <f t="shared" si="105"/>
        <v>41146.824212962965</v>
      </c>
      <c r="T1645" s="14">
        <f t="shared" si="106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4"/>
        <v>85.55</v>
      </c>
      <c r="Q1646" t="s">
        <v>8323</v>
      </c>
      <c r="R1646" t="s">
        <v>8344</v>
      </c>
      <c r="S1646" s="14">
        <f t="shared" si="105"/>
        <v>41175.05972222222</v>
      </c>
      <c r="T1646" s="14">
        <f t="shared" si="106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4"/>
        <v>554</v>
      </c>
      <c r="Q1647" t="s">
        <v>8323</v>
      </c>
      <c r="R1647" t="s">
        <v>8344</v>
      </c>
      <c r="S1647" s="14">
        <f t="shared" si="105"/>
        <v>41521.617361111108</v>
      </c>
      <c r="T1647" s="14">
        <f t="shared" si="106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4"/>
        <v>26.55</v>
      </c>
      <c r="Q1648" t="s">
        <v>8323</v>
      </c>
      <c r="R1648" t="s">
        <v>8344</v>
      </c>
      <c r="S1648" s="14">
        <f t="shared" si="105"/>
        <v>41833.450266203705</v>
      </c>
      <c r="T1648" s="14">
        <f t="shared" si="106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4"/>
        <v>113.83</v>
      </c>
      <c r="Q1649" t="s">
        <v>8323</v>
      </c>
      <c r="R1649" t="s">
        <v>8344</v>
      </c>
      <c r="S1649" s="14">
        <f t="shared" si="105"/>
        <v>41039.409456018519</v>
      </c>
      <c r="T1649" s="14">
        <f t="shared" si="106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4"/>
        <v>32.01</v>
      </c>
      <c r="Q1650" t="s">
        <v>8323</v>
      </c>
      <c r="R1650" t="s">
        <v>8344</v>
      </c>
      <c r="S1650" s="14">
        <f t="shared" si="105"/>
        <v>40592.704652777778</v>
      </c>
      <c r="T1650" s="14">
        <f t="shared" si="106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4"/>
        <v>47.19</v>
      </c>
      <c r="Q1651" t="s">
        <v>8323</v>
      </c>
      <c r="R1651" t="s">
        <v>8344</v>
      </c>
      <c r="S1651" s="14">
        <f t="shared" si="105"/>
        <v>41737.684664351851</v>
      </c>
      <c r="T1651" s="14">
        <f t="shared" si="106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4"/>
        <v>88.47</v>
      </c>
      <c r="Q1652" t="s">
        <v>8323</v>
      </c>
      <c r="R1652" t="s">
        <v>8344</v>
      </c>
      <c r="S1652" s="14">
        <f t="shared" si="105"/>
        <v>41526.435613425929</v>
      </c>
      <c r="T1652" s="14">
        <f t="shared" si="106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4"/>
        <v>100.75</v>
      </c>
      <c r="Q1653" t="s">
        <v>8323</v>
      </c>
      <c r="R1653" t="s">
        <v>8344</v>
      </c>
      <c r="S1653" s="14">
        <f t="shared" si="105"/>
        <v>40625.900694444441</v>
      </c>
      <c r="T1653" s="14">
        <f t="shared" si="106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4"/>
        <v>64.709999999999994</v>
      </c>
      <c r="Q1654" t="s">
        <v>8323</v>
      </c>
      <c r="R1654" t="s">
        <v>8344</v>
      </c>
      <c r="S1654" s="14">
        <f t="shared" si="105"/>
        <v>41572.492974537039</v>
      </c>
      <c r="T1654" s="14">
        <f t="shared" si="106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4"/>
        <v>51.85</v>
      </c>
      <c r="Q1655" t="s">
        <v>8323</v>
      </c>
      <c r="R1655" t="s">
        <v>8344</v>
      </c>
      <c r="S1655" s="14">
        <f t="shared" si="105"/>
        <v>40626.834444444445</v>
      </c>
      <c r="T1655" s="14">
        <f t="shared" si="106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4"/>
        <v>38.79</v>
      </c>
      <c r="Q1656" t="s">
        <v>8323</v>
      </c>
      <c r="R1656" t="s">
        <v>8344</v>
      </c>
      <c r="S1656" s="14">
        <f t="shared" si="105"/>
        <v>40987.890740740739</v>
      </c>
      <c r="T1656" s="14">
        <f t="shared" si="106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4"/>
        <v>44.65</v>
      </c>
      <c r="Q1657" t="s">
        <v>8323</v>
      </c>
      <c r="R1657" t="s">
        <v>8344</v>
      </c>
      <c r="S1657" s="14">
        <f t="shared" si="105"/>
        <v>40974.791898148149</v>
      </c>
      <c r="T1657" s="14">
        <f t="shared" si="106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4"/>
        <v>156.77000000000001</v>
      </c>
      <c r="Q1658" t="s">
        <v>8323</v>
      </c>
      <c r="R1658" t="s">
        <v>8344</v>
      </c>
      <c r="S1658" s="14">
        <f t="shared" si="105"/>
        <v>41226.928842592592</v>
      </c>
      <c r="T1658" s="14">
        <f t="shared" si="106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4"/>
        <v>118.7</v>
      </c>
      <c r="Q1659" t="s">
        <v>8323</v>
      </c>
      <c r="R1659" t="s">
        <v>8344</v>
      </c>
      <c r="S1659" s="14">
        <f t="shared" si="105"/>
        <v>41023.782037037039</v>
      </c>
      <c r="T1659" s="14">
        <f t="shared" si="106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4"/>
        <v>74.150000000000006</v>
      </c>
      <c r="Q1660" t="s">
        <v>8323</v>
      </c>
      <c r="R1660" t="s">
        <v>8344</v>
      </c>
      <c r="S1660" s="14">
        <f t="shared" si="105"/>
        <v>41223.22184027778</v>
      </c>
      <c r="T1660" s="14">
        <f t="shared" si="106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4"/>
        <v>12.53</v>
      </c>
      <c r="Q1661" t="s">
        <v>8323</v>
      </c>
      <c r="R1661" t="s">
        <v>8344</v>
      </c>
      <c r="S1661" s="14">
        <f t="shared" si="105"/>
        <v>41596.913437499999</v>
      </c>
      <c r="T1661" s="14">
        <f t="shared" si="106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4"/>
        <v>27.86</v>
      </c>
      <c r="Q1662" t="s">
        <v>8323</v>
      </c>
      <c r="R1662" t="s">
        <v>8344</v>
      </c>
      <c r="S1662" s="14">
        <f t="shared" si="105"/>
        <v>42459.693865740745</v>
      </c>
      <c r="T1662" s="14">
        <f t="shared" si="106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4"/>
        <v>80.180000000000007</v>
      </c>
      <c r="Q1663" t="s">
        <v>8323</v>
      </c>
      <c r="R1663" t="s">
        <v>8344</v>
      </c>
      <c r="S1663" s="14">
        <f t="shared" si="105"/>
        <v>42343.998043981483</v>
      </c>
      <c r="T1663" s="14">
        <f t="shared" si="106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4"/>
        <v>132.44</v>
      </c>
      <c r="Q1664" t="s">
        <v>8323</v>
      </c>
      <c r="R1664" t="s">
        <v>8344</v>
      </c>
      <c r="S1664" s="14">
        <f t="shared" si="105"/>
        <v>40848.198333333334</v>
      </c>
      <c r="T1664" s="14">
        <f t="shared" si="106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4"/>
        <v>33.75</v>
      </c>
      <c r="Q1665" t="s">
        <v>8323</v>
      </c>
      <c r="R1665" t="s">
        <v>8344</v>
      </c>
      <c r="S1665" s="14">
        <f t="shared" si="105"/>
        <v>42006.02207175926</v>
      </c>
      <c r="T1665" s="14">
        <f t="shared" si="106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si="104"/>
        <v>34.380000000000003</v>
      </c>
      <c r="Q1666" t="s">
        <v>8323</v>
      </c>
      <c r="R1666" t="s">
        <v>8344</v>
      </c>
      <c r="S1666" s="14">
        <f t="shared" si="105"/>
        <v>40939.761782407404</v>
      </c>
      <c r="T1666" s="14">
        <f t="shared" si="106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ref="P1667:P1730" si="108">IFERROR(ROUND(E1667/L1667,2),0)</f>
        <v>44.96</v>
      </c>
      <c r="Q1667" t="s">
        <v>8323</v>
      </c>
      <c r="R1667" t="s">
        <v>8344</v>
      </c>
      <c r="S1667" s="14">
        <f t="shared" ref="S1667:S1730" si="109">(((J1667/60)/60)/24)+DATE(1970,1,1)</f>
        <v>40564.649456018517</v>
      </c>
      <c r="T1667" s="14">
        <f t="shared" ref="T1667:T1730" si="110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8"/>
        <v>41.04</v>
      </c>
      <c r="Q1668" t="s">
        <v>8323</v>
      </c>
      <c r="R1668" t="s">
        <v>8344</v>
      </c>
      <c r="S1668" s="14">
        <f t="shared" si="109"/>
        <v>41331.253159722226</v>
      </c>
      <c r="T1668" s="14">
        <f t="shared" si="110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8"/>
        <v>52.6</v>
      </c>
      <c r="Q1669" t="s">
        <v>8323</v>
      </c>
      <c r="R1669" t="s">
        <v>8344</v>
      </c>
      <c r="S1669" s="14">
        <f t="shared" si="109"/>
        <v>41682.0705787037</v>
      </c>
      <c r="T1669" s="14">
        <f t="shared" si="110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8"/>
        <v>70.78</v>
      </c>
      <c r="Q1670" t="s">
        <v>8323</v>
      </c>
      <c r="R1670" t="s">
        <v>8344</v>
      </c>
      <c r="S1670" s="14">
        <f t="shared" si="109"/>
        <v>40845.14975694444</v>
      </c>
      <c r="T1670" s="14">
        <f t="shared" si="110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8"/>
        <v>53.75</v>
      </c>
      <c r="Q1671" t="s">
        <v>8323</v>
      </c>
      <c r="R1671" t="s">
        <v>8344</v>
      </c>
      <c r="S1671" s="14">
        <f t="shared" si="109"/>
        <v>42461.885138888887</v>
      </c>
      <c r="T1671" s="14">
        <f t="shared" si="110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8"/>
        <v>44.61</v>
      </c>
      <c r="Q1672" t="s">
        <v>8323</v>
      </c>
      <c r="R1672" t="s">
        <v>8344</v>
      </c>
      <c r="S1672" s="14">
        <f t="shared" si="109"/>
        <v>40313.930543981485</v>
      </c>
      <c r="T1672" s="14">
        <f t="shared" si="110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8"/>
        <v>26.15</v>
      </c>
      <c r="Q1673" t="s">
        <v>8323</v>
      </c>
      <c r="R1673" t="s">
        <v>8344</v>
      </c>
      <c r="S1673" s="14">
        <f t="shared" si="109"/>
        <v>42553.54414351852</v>
      </c>
      <c r="T1673" s="14">
        <f t="shared" si="110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8"/>
        <v>39.18</v>
      </c>
      <c r="Q1674" t="s">
        <v>8323</v>
      </c>
      <c r="R1674" t="s">
        <v>8344</v>
      </c>
      <c r="S1674" s="14">
        <f t="shared" si="109"/>
        <v>41034.656597222223</v>
      </c>
      <c r="T1674" s="14">
        <f t="shared" si="110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8"/>
        <v>45.59</v>
      </c>
      <c r="Q1675" t="s">
        <v>8323</v>
      </c>
      <c r="R1675" t="s">
        <v>8344</v>
      </c>
      <c r="S1675" s="14">
        <f t="shared" si="109"/>
        <v>42039.878379629634</v>
      </c>
      <c r="T1675" s="14">
        <f t="shared" si="110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8"/>
        <v>89.25</v>
      </c>
      <c r="Q1676" t="s">
        <v>8323</v>
      </c>
      <c r="R1676" t="s">
        <v>8344</v>
      </c>
      <c r="S1676" s="14">
        <f t="shared" si="109"/>
        <v>42569.605393518519</v>
      </c>
      <c r="T1676" s="14">
        <f t="shared" si="110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8"/>
        <v>40.42</v>
      </c>
      <c r="Q1677" t="s">
        <v>8323</v>
      </c>
      <c r="R1677" t="s">
        <v>8344</v>
      </c>
      <c r="S1677" s="14">
        <f t="shared" si="109"/>
        <v>40802.733101851853</v>
      </c>
      <c r="T1677" s="14">
        <f t="shared" si="110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8"/>
        <v>82.38</v>
      </c>
      <c r="Q1678" t="s">
        <v>8323</v>
      </c>
      <c r="R1678" t="s">
        <v>8344</v>
      </c>
      <c r="S1678" s="14">
        <f t="shared" si="109"/>
        <v>40973.72623842593</v>
      </c>
      <c r="T1678" s="14">
        <f t="shared" si="110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8"/>
        <v>159.52000000000001</v>
      </c>
      <c r="Q1679" t="s">
        <v>8323</v>
      </c>
      <c r="R1679" t="s">
        <v>8344</v>
      </c>
      <c r="S1679" s="14">
        <f t="shared" si="109"/>
        <v>42416.407129629632</v>
      </c>
      <c r="T1679" s="14">
        <f t="shared" si="110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8"/>
        <v>36.24</v>
      </c>
      <c r="Q1680" t="s">
        <v>8323</v>
      </c>
      <c r="R1680" t="s">
        <v>8344</v>
      </c>
      <c r="S1680" s="14">
        <f t="shared" si="109"/>
        <v>41662.854988425926</v>
      </c>
      <c r="T1680" s="14">
        <f t="shared" si="110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8"/>
        <v>62.5</v>
      </c>
      <c r="Q1681" t="s">
        <v>8323</v>
      </c>
      <c r="R1681" t="s">
        <v>8344</v>
      </c>
      <c r="S1681" s="14">
        <f t="shared" si="109"/>
        <v>40723.068807870368</v>
      </c>
      <c r="T1681" s="14">
        <f t="shared" si="110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8"/>
        <v>47</v>
      </c>
      <c r="Q1682" t="s">
        <v>8323</v>
      </c>
      <c r="R1682" t="s">
        <v>8344</v>
      </c>
      <c r="S1682" s="14">
        <f t="shared" si="109"/>
        <v>41802.757719907408</v>
      </c>
      <c r="T1682" s="14">
        <f t="shared" si="110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8"/>
        <v>74.58</v>
      </c>
      <c r="Q1683" t="s">
        <v>8323</v>
      </c>
      <c r="R1683" t="s">
        <v>8345</v>
      </c>
      <c r="S1683" s="14">
        <f t="shared" si="109"/>
        <v>42774.121342592596</v>
      </c>
      <c r="T1683" s="14">
        <f t="shared" si="110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8"/>
        <v>0</v>
      </c>
      <c r="Q1684" t="s">
        <v>8323</v>
      </c>
      <c r="R1684" t="s">
        <v>8345</v>
      </c>
      <c r="S1684" s="14">
        <f t="shared" si="109"/>
        <v>42779.21365740741</v>
      </c>
      <c r="T1684" s="14">
        <f t="shared" si="110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8"/>
        <v>76</v>
      </c>
      <c r="Q1685" t="s">
        <v>8323</v>
      </c>
      <c r="R1685" t="s">
        <v>8345</v>
      </c>
      <c r="S1685" s="14">
        <f t="shared" si="109"/>
        <v>42808.781689814816</v>
      </c>
      <c r="T1685" s="14">
        <f t="shared" si="110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8"/>
        <v>86.44</v>
      </c>
      <c r="Q1686" t="s">
        <v>8323</v>
      </c>
      <c r="R1686" t="s">
        <v>8345</v>
      </c>
      <c r="S1686" s="14">
        <f t="shared" si="109"/>
        <v>42783.815289351856</v>
      </c>
      <c r="T1686" s="14">
        <f t="shared" si="110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8"/>
        <v>24</v>
      </c>
      <c r="Q1687" t="s">
        <v>8323</v>
      </c>
      <c r="R1687" t="s">
        <v>8345</v>
      </c>
      <c r="S1687" s="14">
        <f t="shared" si="109"/>
        <v>42788.2502662037</v>
      </c>
      <c r="T1687" s="14">
        <f t="shared" si="110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8"/>
        <v>18</v>
      </c>
      <c r="Q1688" t="s">
        <v>8323</v>
      </c>
      <c r="R1688" t="s">
        <v>8345</v>
      </c>
      <c r="S1688" s="14">
        <f t="shared" si="109"/>
        <v>42792.843969907408</v>
      </c>
      <c r="T1688" s="14">
        <f t="shared" si="110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8"/>
        <v>80.13</v>
      </c>
      <c r="Q1689" t="s">
        <v>8323</v>
      </c>
      <c r="R1689" t="s">
        <v>8345</v>
      </c>
      <c r="S1689" s="14">
        <f t="shared" si="109"/>
        <v>42802.046817129631</v>
      </c>
      <c r="T1689" s="14">
        <f t="shared" si="110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8"/>
        <v>253.14</v>
      </c>
      <c r="Q1690" t="s">
        <v>8323</v>
      </c>
      <c r="R1690" t="s">
        <v>8345</v>
      </c>
      <c r="S1690" s="14">
        <f t="shared" si="109"/>
        <v>42804.534652777773</v>
      </c>
      <c r="T1690" s="14">
        <f t="shared" si="110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8"/>
        <v>171.43</v>
      </c>
      <c r="Q1691" t="s">
        <v>8323</v>
      </c>
      <c r="R1691" t="s">
        <v>8345</v>
      </c>
      <c r="S1691" s="14">
        <f t="shared" si="109"/>
        <v>42780.942476851851</v>
      </c>
      <c r="T1691" s="14">
        <f t="shared" si="110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8"/>
        <v>57.73</v>
      </c>
      <c r="Q1692" t="s">
        <v>8323</v>
      </c>
      <c r="R1692" t="s">
        <v>8345</v>
      </c>
      <c r="S1692" s="14">
        <f t="shared" si="109"/>
        <v>42801.43104166667</v>
      </c>
      <c r="T1692" s="14">
        <f t="shared" si="110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8"/>
        <v>264.26</v>
      </c>
      <c r="Q1693" t="s">
        <v>8323</v>
      </c>
      <c r="R1693" t="s">
        <v>8345</v>
      </c>
      <c r="S1693" s="14">
        <f t="shared" si="109"/>
        <v>42795.701481481476</v>
      </c>
      <c r="T1693" s="14">
        <f t="shared" si="110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8"/>
        <v>159.33000000000001</v>
      </c>
      <c r="Q1694" t="s">
        <v>8323</v>
      </c>
      <c r="R1694" t="s">
        <v>8345</v>
      </c>
      <c r="S1694" s="14">
        <f t="shared" si="109"/>
        <v>42788.151238425926</v>
      </c>
      <c r="T1694" s="14">
        <f t="shared" si="110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8"/>
        <v>35</v>
      </c>
      <c r="Q1695" t="s">
        <v>8323</v>
      </c>
      <c r="R1695" t="s">
        <v>8345</v>
      </c>
      <c r="S1695" s="14">
        <f t="shared" si="109"/>
        <v>42803.920277777783</v>
      </c>
      <c r="T1695" s="14">
        <f t="shared" si="110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8"/>
        <v>5</v>
      </c>
      <c r="Q1696" t="s">
        <v>8323</v>
      </c>
      <c r="R1696" t="s">
        <v>8345</v>
      </c>
      <c r="S1696" s="14">
        <f t="shared" si="109"/>
        <v>42791.669837962967</v>
      </c>
      <c r="T1696" s="14">
        <f t="shared" si="110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8"/>
        <v>61.09</v>
      </c>
      <c r="Q1697" t="s">
        <v>8323</v>
      </c>
      <c r="R1697" t="s">
        <v>8345</v>
      </c>
      <c r="S1697" s="14">
        <f t="shared" si="109"/>
        <v>42801.031412037039</v>
      </c>
      <c r="T1697" s="14">
        <f t="shared" si="110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8"/>
        <v>0</v>
      </c>
      <c r="Q1698" t="s">
        <v>8323</v>
      </c>
      <c r="R1698" t="s">
        <v>8345</v>
      </c>
      <c r="S1698" s="14">
        <f t="shared" si="109"/>
        <v>42796.069571759261</v>
      </c>
      <c r="T1698" s="14">
        <f t="shared" si="110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8"/>
        <v>114.82</v>
      </c>
      <c r="Q1699" t="s">
        <v>8323</v>
      </c>
      <c r="R1699" t="s">
        <v>8345</v>
      </c>
      <c r="S1699" s="14">
        <f t="shared" si="109"/>
        <v>42805.032962962956</v>
      </c>
      <c r="T1699" s="14">
        <f t="shared" si="110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8"/>
        <v>0</v>
      </c>
      <c r="Q1700" t="s">
        <v>8323</v>
      </c>
      <c r="R1700" t="s">
        <v>8345</v>
      </c>
      <c r="S1700" s="14">
        <f t="shared" si="109"/>
        <v>42796.207870370374</v>
      </c>
      <c r="T1700" s="14">
        <f t="shared" si="110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8"/>
        <v>54</v>
      </c>
      <c r="Q1701" t="s">
        <v>8323</v>
      </c>
      <c r="R1701" t="s">
        <v>8345</v>
      </c>
      <c r="S1701" s="14">
        <f t="shared" si="109"/>
        <v>42806.863946759258</v>
      </c>
      <c r="T1701" s="14">
        <f t="shared" si="110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8"/>
        <v>65.97</v>
      </c>
      <c r="Q1702" t="s">
        <v>8323</v>
      </c>
      <c r="R1702" t="s">
        <v>8345</v>
      </c>
      <c r="S1702" s="14">
        <f t="shared" si="109"/>
        <v>42796.071643518517</v>
      </c>
      <c r="T1702" s="14">
        <f t="shared" si="110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8"/>
        <v>5</v>
      </c>
      <c r="Q1703" t="s">
        <v>8323</v>
      </c>
      <c r="R1703" t="s">
        <v>8345</v>
      </c>
      <c r="S1703" s="14">
        <f t="shared" si="109"/>
        <v>41989.664409722223</v>
      </c>
      <c r="T1703" s="14">
        <f t="shared" si="110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8"/>
        <v>1</v>
      </c>
      <c r="Q1704" t="s">
        <v>8323</v>
      </c>
      <c r="R1704" t="s">
        <v>8345</v>
      </c>
      <c r="S1704" s="14">
        <f t="shared" si="109"/>
        <v>42063.869791666672</v>
      </c>
      <c r="T1704" s="14">
        <f t="shared" si="110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8"/>
        <v>25.5</v>
      </c>
      <c r="Q1705" t="s">
        <v>8323</v>
      </c>
      <c r="R1705" t="s">
        <v>8345</v>
      </c>
      <c r="S1705" s="14">
        <f t="shared" si="109"/>
        <v>42187.281678240746</v>
      </c>
      <c r="T1705" s="14">
        <f t="shared" si="110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8"/>
        <v>118.36</v>
      </c>
      <c r="Q1706" t="s">
        <v>8323</v>
      </c>
      <c r="R1706" t="s">
        <v>8345</v>
      </c>
      <c r="S1706" s="14">
        <f t="shared" si="109"/>
        <v>42021.139733796299</v>
      </c>
      <c r="T1706" s="14">
        <f t="shared" si="110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8"/>
        <v>0</v>
      </c>
      <c r="Q1707" t="s">
        <v>8323</v>
      </c>
      <c r="R1707" t="s">
        <v>8345</v>
      </c>
      <c r="S1707" s="14">
        <f t="shared" si="109"/>
        <v>42245.016736111109</v>
      </c>
      <c r="T1707" s="14">
        <f t="shared" si="110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8"/>
        <v>0</v>
      </c>
      <c r="Q1708" t="s">
        <v>8323</v>
      </c>
      <c r="R1708" t="s">
        <v>8345</v>
      </c>
      <c r="S1708" s="14">
        <f t="shared" si="109"/>
        <v>42179.306388888886</v>
      </c>
      <c r="T1708" s="14">
        <f t="shared" si="110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8"/>
        <v>54.11</v>
      </c>
      <c r="Q1709" t="s">
        <v>8323</v>
      </c>
      <c r="R1709" t="s">
        <v>8345</v>
      </c>
      <c r="S1709" s="14">
        <f t="shared" si="109"/>
        <v>42427.721006944441</v>
      </c>
      <c r="T1709" s="14">
        <f t="shared" si="110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8"/>
        <v>0</v>
      </c>
      <c r="Q1710" t="s">
        <v>8323</v>
      </c>
      <c r="R1710" t="s">
        <v>8345</v>
      </c>
      <c r="S1710" s="14">
        <f t="shared" si="109"/>
        <v>42451.866967592592</v>
      </c>
      <c r="T1710" s="14">
        <f t="shared" si="110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8"/>
        <v>21.25</v>
      </c>
      <c r="Q1711" t="s">
        <v>8323</v>
      </c>
      <c r="R1711" t="s">
        <v>8345</v>
      </c>
      <c r="S1711" s="14">
        <f t="shared" si="109"/>
        <v>41841.56381944444</v>
      </c>
      <c r="T1711" s="14">
        <f t="shared" si="110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8"/>
        <v>34</v>
      </c>
      <c r="Q1712" t="s">
        <v>8323</v>
      </c>
      <c r="R1712" t="s">
        <v>8345</v>
      </c>
      <c r="S1712" s="14">
        <f t="shared" si="109"/>
        <v>42341.59129629629</v>
      </c>
      <c r="T1712" s="14">
        <f t="shared" si="110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8"/>
        <v>525</v>
      </c>
      <c r="Q1713" t="s">
        <v>8323</v>
      </c>
      <c r="R1713" t="s">
        <v>8345</v>
      </c>
      <c r="S1713" s="14">
        <f t="shared" si="109"/>
        <v>41852.646226851852</v>
      </c>
      <c r="T1713" s="14">
        <f t="shared" si="110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8"/>
        <v>0</v>
      </c>
      <c r="Q1714" t="s">
        <v>8323</v>
      </c>
      <c r="R1714" t="s">
        <v>8345</v>
      </c>
      <c r="S1714" s="14">
        <f t="shared" si="109"/>
        <v>42125.913807870369</v>
      </c>
      <c r="T1714" s="14">
        <f t="shared" si="110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8"/>
        <v>50</v>
      </c>
      <c r="Q1715" t="s">
        <v>8323</v>
      </c>
      <c r="R1715" t="s">
        <v>8345</v>
      </c>
      <c r="S1715" s="14">
        <f t="shared" si="109"/>
        <v>41887.801064814819</v>
      </c>
      <c r="T1715" s="14">
        <f t="shared" si="110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8"/>
        <v>115.71</v>
      </c>
      <c r="Q1716" t="s">
        <v>8323</v>
      </c>
      <c r="R1716" t="s">
        <v>8345</v>
      </c>
      <c r="S1716" s="14">
        <f t="shared" si="109"/>
        <v>42095.918530092589</v>
      </c>
      <c r="T1716" s="14">
        <f t="shared" si="110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8"/>
        <v>5.5</v>
      </c>
      <c r="Q1717" t="s">
        <v>8323</v>
      </c>
      <c r="R1717" t="s">
        <v>8345</v>
      </c>
      <c r="S1717" s="14">
        <f t="shared" si="109"/>
        <v>42064.217418981483</v>
      </c>
      <c r="T1717" s="14">
        <f t="shared" si="110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8"/>
        <v>50</v>
      </c>
      <c r="Q1718" t="s">
        <v>8323</v>
      </c>
      <c r="R1718" t="s">
        <v>8345</v>
      </c>
      <c r="S1718" s="14">
        <f t="shared" si="109"/>
        <v>42673.577534722222</v>
      </c>
      <c r="T1718" s="14">
        <f t="shared" si="110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8"/>
        <v>34.020000000000003</v>
      </c>
      <c r="Q1719" t="s">
        <v>8323</v>
      </c>
      <c r="R1719" t="s">
        <v>8345</v>
      </c>
      <c r="S1719" s="14">
        <f t="shared" si="109"/>
        <v>42460.98192129629</v>
      </c>
      <c r="T1719" s="14">
        <f t="shared" si="110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8"/>
        <v>37.5</v>
      </c>
      <c r="Q1720" t="s">
        <v>8323</v>
      </c>
      <c r="R1720" t="s">
        <v>8345</v>
      </c>
      <c r="S1720" s="14">
        <f t="shared" si="109"/>
        <v>42460.610520833332</v>
      </c>
      <c r="T1720" s="14">
        <f t="shared" si="110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8"/>
        <v>11.67</v>
      </c>
      <c r="Q1721" t="s">
        <v>8323</v>
      </c>
      <c r="R1721" t="s">
        <v>8345</v>
      </c>
      <c r="S1721" s="14">
        <f t="shared" si="109"/>
        <v>41869.534618055557</v>
      </c>
      <c r="T1721" s="14">
        <f t="shared" si="110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8"/>
        <v>28.13</v>
      </c>
      <c r="Q1722" t="s">
        <v>8323</v>
      </c>
      <c r="R1722" t="s">
        <v>8345</v>
      </c>
      <c r="S1722" s="14">
        <f t="shared" si="109"/>
        <v>41922.783229166671</v>
      </c>
      <c r="T1722" s="14">
        <f t="shared" si="110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8"/>
        <v>0</v>
      </c>
      <c r="Q1723" t="s">
        <v>8323</v>
      </c>
      <c r="R1723" t="s">
        <v>8345</v>
      </c>
      <c r="S1723" s="14">
        <f t="shared" si="109"/>
        <v>42319.461377314816</v>
      </c>
      <c r="T1723" s="14">
        <f t="shared" si="110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8"/>
        <v>1</v>
      </c>
      <c r="Q1724" t="s">
        <v>8323</v>
      </c>
      <c r="R1724" t="s">
        <v>8345</v>
      </c>
      <c r="S1724" s="14">
        <f t="shared" si="109"/>
        <v>42425.960983796293</v>
      </c>
      <c r="T1724" s="14">
        <f t="shared" si="110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8"/>
        <v>216.67</v>
      </c>
      <c r="Q1725" t="s">
        <v>8323</v>
      </c>
      <c r="R1725" t="s">
        <v>8345</v>
      </c>
      <c r="S1725" s="14">
        <f t="shared" si="109"/>
        <v>42129.82540509259</v>
      </c>
      <c r="T1725" s="14">
        <f t="shared" si="110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8"/>
        <v>8.75</v>
      </c>
      <c r="Q1726" t="s">
        <v>8323</v>
      </c>
      <c r="R1726" t="s">
        <v>8345</v>
      </c>
      <c r="S1726" s="14">
        <f t="shared" si="109"/>
        <v>41912.932430555556</v>
      </c>
      <c r="T1726" s="14">
        <f t="shared" si="110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8"/>
        <v>62.22</v>
      </c>
      <c r="Q1727" t="s">
        <v>8323</v>
      </c>
      <c r="R1727" t="s">
        <v>8345</v>
      </c>
      <c r="S1727" s="14">
        <f t="shared" si="109"/>
        <v>41845.968159722222</v>
      </c>
      <c r="T1727" s="14">
        <f t="shared" si="110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8"/>
        <v>137.25</v>
      </c>
      <c r="Q1728" t="s">
        <v>8323</v>
      </c>
      <c r="R1728" t="s">
        <v>8345</v>
      </c>
      <c r="S1728" s="14">
        <f t="shared" si="109"/>
        <v>41788.919722222221</v>
      </c>
      <c r="T1728" s="14">
        <f t="shared" si="110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8"/>
        <v>1</v>
      </c>
      <c r="Q1729" t="s">
        <v>8323</v>
      </c>
      <c r="R1729" t="s">
        <v>8345</v>
      </c>
      <c r="S1729" s="14">
        <f t="shared" si="109"/>
        <v>42044.927974537044</v>
      </c>
      <c r="T1729" s="14">
        <f t="shared" si="110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si="108"/>
        <v>122.14</v>
      </c>
      <c r="Q1730" t="s">
        <v>8323</v>
      </c>
      <c r="R1730" t="s">
        <v>8345</v>
      </c>
      <c r="S1730" s="14">
        <f t="shared" si="109"/>
        <v>42268.625856481478</v>
      </c>
      <c r="T1730" s="14">
        <f t="shared" si="110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ref="P1731:P1794" si="112">IFERROR(ROUND(E1731/L1731,2),0)</f>
        <v>0</v>
      </c>
      <c r="Q1731" t="s">
        <v>8323</v>
      </c>
      <c r="R1731" t="s">
        <v>8345</v>
      </c>
      <c r="S1731" s="14">
        <f t="shared" ref="S1731:S1794" si="113">(((J1731/60)/60)/24)+DATE(1970,1,1)</f>
        <v>42471.052152777775</v>
      </c>
      <c r="T1731" s="14">
        <f t="shared" ref="T1731:T1794" si="114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2"/>
        <v>0</v>
      </c>
      <c r="Q1732" t="s">
        <v>8323</v>
      </c>
      <c r="R1732" t="s">
        <v>8345</v>
      </c>
      <c r="S1732" s="14">
        <f t="shared" si="113"/>
        <v>42272.087766203709</v>
      </c>
      <c r="T1732" s="14">
        <f t="shared" si="114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2"/>
        <v>0</v>
      </c>
      <c r="Q1733" t="s">
        <v>8323</v>
      </c>
      <c r="R1733" t="s">
        <v>8345</v>
      </c>
      <c r="S1733" s="14">
        <f t="shared" si="113"/>
        <v>42152.906851851847</v>
      </c>
      <c r="T1733" s="14">
        <f t="shared" si="114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2"/>
        <v>0</v>
      </c>
      <c r="Q1734" t="s">
        <v>8323</v>
      </c>
      <c r="R1734" t="s">
        <v>8345</v>
      </c>
      <c r="S1734" s="14">
        <f t="shared" si="113"/>
        <v>42325.683807870373</v>
      </c>
      <c r="T1734" s="14">
        <f t="shared" si="114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2"/>
        <v>0</v>
      </c>
      <c r="Q1735" t="s">
        <v>8323</v>
      </c>
      <c r="R1735" t="s">
        <v>8345</v>
      </c>
      <c r="S1735" s="14">
        <f t="shared" si="113"/>
        <v>42614.675625000003</v>
      </c>
      <c r="T1735" s="14">
        <f t="shared" si="114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2"/>
        <v>1</v>
      </c>
      <c r="Q1736" t="s">
        <v>8323</v>
      </c>
      <c r="R1736" t="s">
        <v>8345</v>
      </c>
      <c r="S1736" s="14">
        <f t="shared" si="113"/>
        <v>42102.036527777775</v>
      </c>
      <c r="T1736" s="14">
        <f t="shared" si="114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2"/>
        <v>55</v>
      </c>
      <c r="Q1737" t="s">
        <v>8323</v>
      </c>
      <c r="R1737" t="s">
        <v>8345</v>
      </c>
      <c r="S1737" s="14">
        <f t="shared" si="113"/>
        <v>42559.814178240747</v>
      </c>
      <c r="T1737" s="14">
        <f t="shared" si="114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2"/>
        <v>22</v>
      </c>
      <c r="Q1738" t="s">
        <v>8323</v>
      </c>
      <c r="R1738" t="s">
        <v>8345</v>
      </c>
      <c r="S1738" s="14">
        <f t="shared" si="113"/>
        <v>42286.861493055556</v>
      </c>
      <c r="T1738" s="14">
        <f t="shared" si="114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2"/>
        <v>56.67</v>
      </c>
      <c r="Q1739" t="s">
        <v>8323</v>
      </c>
      <c r="R1739" t="s">
        <v>8345</v>
      </c>
      <c r="S1739" s="14">
        <f t="shared" si="113"/>
        <v>42175.948981481488</v>
      </c>
      <c r="T1739" s="14">
        <f t="shared" si="114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2"/>
        <v>20</v>
      </c>
      <c r="Q1740" t="s">
        <v>8323</v>
      </c>
      <c r="R1740" t="s">
        <v>8345</v>
      </c>
      <c r="S1740" s="14">
        <f t="shared" si="113"/>
        <v>41884.874328703707</v>
      </c>
      <c r="T1740" s="14">
        <f t="shared" si="114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2"/>
        <v>1</v>
      </c>
      <c r="Q1741" t="s">
        <v>8323</v>
      </c>
      <c r="R1741" t="s">
        <v>8345</v>
      </c>
      <c r="S1741" s="14">
        <f t="shared" si="113"/>
        <v>42435.874212962968</v>
      </c>
      <c r="T1741" s="14">
        <f t="shared" si="114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2"/>
        <v>0</v>
      </c>
      <c r="Q1742" t="s">
        <v>8323</v>
      </c>
      <c r="R1742" t="s">
        <v>8345</v>
      </c>
      <c r="S1742" s="14">
        <f t="shared" si="113"/>
        <v>42171.817384259266</v>
      </c>
      <c r="T1742" s="14">
        <f t="shared" si="114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2"/>
        <v>25.58</v>
      </c>
      <c r="Q1743" t="s">
        <v>8336</v>
      </c>
      <c r="R1743" t="s">
        <v>8337</v>
      </c>
      <c r="S1743" s="14">
        <f t="shared" si="113"/>
        <v>42120.628136574072</v>
      </c>
      <c r="T1743" s="14">
        <f t="shared" si="114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2"/>
        <v>63.97</v>
      </c>
      <c r="Q1744" t="s">
        <v>8336</v>
      </c>
      <c r="R1744" t="s">
        <v>8337</v>
      </c>
      <c r="S1744" s="14">
        <f t="shared" si="113"/>
        <v>42710.876967592587</v>
      </c>
      <c r="T1744" s="14">
        <f t="shared" si="114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2"/>
        <v>89.93</v>
      </c>
      <c r="Q1745" t="s">
        <v>8336</v>
      </c>
      <c r="R1745" t="s">
        <v>8337</v>
      </c>
      <c r="S1745" s="14">
        <f t="shared" si="113"/>
        <v>42586.925636574073</v>
      </c>
      <c r="T1745" s="14">
        <f t="shared" si="114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2"/>
        <v>93.07</v>
      </c>
      <c r="Q1746" t="s">
        <v>8336</v>
      </c>
      <c r="R1746" t="s">
        <v>8337</v>
      </c>
      <c r="S1746" s="14">
        <f t="shared" si="113"/>
        <v>42026.605057870373</v>
      </c>
      <c r="T1746" s="14">
        <f t="shared" si="114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2"/>
        <v>89.67</v>
      </c>
      <c r="Q1747" t="s">
        <v>8336</v>
      </c>
      <c r="R1747" t="s">
        <v>8337</v>
      </c>
      <c r="S1747" s="14">
        <f t="shared" si="113"/>
        <v>42690.259699074071</v>
      </c>
      <c r="T1747" s="14">
        <f t="shared" si="114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2"/>
        <v>207.62</v>
      </c>
      <c r="Q1748" t="s">
        <v>8336</v>
      </c>
      <c r="R1748" t="s">
        <v>8337</v>
      </c>
      <c r="S1748" s="14">
        <f t="shared" si="113"/>
        <v>42668.176701388889</v>
      </c>
      <c r="T1748" s="14">
        <f t="shared" si="114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2"/>
        <v>59.41</v>
      </c>
      <c r="Q1749" t="s">
        <v>8336</v>
      </c>
      <c r="R1749" t="s">
        <v>8337</v>
      </c>
      <c r="S1749" s="14">
        <f t="shared" si="113"/>
        <v>42292.435532407413</v>
      </c>
      <c r="T1749" s="14">
        <f t="shared" si="114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2"/>
        <v>358.97</v>
      </c>
      <c r="Q1750" t="s">
        <v>8336</v>
      </c>
      <c r="R1750" t="s">
        <v>8337</v>
      </c>
      <c r="S1750" s="14">
        <f t="shared" si="113"/>
        <v>42219.950729166667</v>
      </c>
      <c r="T1750" s="14">
        <f t="shared" si="114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2"/>
        <v>94.74</v>
      </c>
      <c r="Q1751" t="s">
        <v>8336</v>
      </c>
      <c r="R1751" t="s">
        <v>8337</v>
      </c>
      <c r="S1751" s="14">
        <f t="shared" si="113"/>
        <v>42758.975937499999</v>
      </c>
      <c r="T1751" s="14">
        <f t="shared" si="114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2"/>
        <v>80.650000000000006</v>
      </c>
      <c r="Q1752" t="s">
        <v>8336</v>
      </c>
      <c r="R1752" t="s">
        <v>8337</v>
      </c>
      <c r="S1752" s="14">
        <f t="shared" si="113"/>
        <v>42454.836851851855</v>
      </c>
      <c r="T1752" s="14">
        <f t="shared" si="114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2"/>
        <v>168.69</v>
      </c>
      <c r="Q1753" t="s">
        <v>8336</v>
      </c>
      <c r="R1753" t="s">
        <v>8337</v>
      </c>
      <c r="S1753" s="14">
        <f t="shared" si="113"/>
        <v>42052.7815162037</v>
      </c>
      <c r="T1753" s="14">
        <f t="shared" si="114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12"/>
        <v>34.69</v>
      </c>
      <c r="Q1754" t="s">
        <v>8336</v>
      </c>
      <c r="R1754" t="s">
        <v>8337</v>
      </c>
      <c r="S1754" s="14">
        <f t="shared" si="113"/>
        <v>42627.253263888888</v>
      </c>
      <c r="T1754" s="14">
        <f t="shared" si="114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2"/>
        <v>462.86</v>
      </c>
      <c r="Q1755" t="s">
        <v>8336</v>
      </c>
      <c r="R1755" t="s">
        <v>8337</v>
      </c>
      <c r="S1755" s="14">
        <f t="shared" si="113"/>
        <v>42420.74962962963</v>
      </c>
      <c r="T1755" s="14">
        <f t="shared" si="114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2"/>
        <v>104.39</v>
      </c>
      <c r="Q1756" t="s">
        <v>8336</v>
      </c>
      <c r="R1756" t="s">
        <v>8337</v>
      </c>
      <c r="S1756" s="14">
        <f t="shared" si="113"/>
        <v>42067.876770833333</v>
      </c>
      <c r="T1756" s="14">
        <f t="shared" si="114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2"/>
        <v>7.5</v>
      </c>
      <c r="Q1757" t="s">
        <v>8336</v>
      </c>
      <c r="R1757" t="s">
        <v>8337</v>
      </c>
      <c r="S1757" s="14">
        <f t="shared" si="113"/>
        <v>42252.788900462961</v>
      </c>
      <c r="T1757" s="14">
        <f t="shared" si="114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2"/>
        <v>47.13</v>
      </c>
      <c r="Q1758" t="s">
        <v>8336</v>
      </c>
      <c r="R1758" t="s">
        <v>8337</v>
      </c>
      <c r="S1758" s="14">
        <f t="shared" si="113"/>
        <v>42571.167465277773</v>
      </c>
      <c r="T1758" s="14">
        <f t="shared" si="114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2"/>
        <v>414.29</v>
      </c>
      <c r="Q1759" t="s">
        <v>8336</v>
      </c>
      <c r="R1759" t="s">
        <v>8337</v>
      </c>
      <c r="S1759" s="14">
        <f t="shared" si="113"/>
        <v>42733.827349537038</v>
      </c>
      <c r="T1759" s="14">
        <f t="shared" si="114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2"/>
        <v>42.48</v>
      </c>
      <c r="Q1760" t="s">
        <v>8336</v>
      </c>
      <c r="R1760" t="s">
        <v>8337</v>
      </c>
      <c r="S1760" s="14">
        <f t="shared" si="113"/>
        <v>42505.955925925926</v>
      </c>
      <c r="T1760" s="14">
        <f t="shared" si="114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2"/>
        <v>108.78</v>
      </c>
      <c r="Q1761" t="s">
        <v>8336</v>
      </c>
      <c r="R1761" t="s">
        <v>8337</v>
      </c>
      <c r="S1761" s="14">
        <f t="shared" si="113"/>
        <v>42068.829039351855</v>
      </c>
      <c r="T1761" s="14">
        <f t="shared" si="114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2"/>
        <v>81.099999999999994</v>
      </c>
      <c r="Q1762" t="s">
        <v>8336</v>
      </c>
      <c r="R1762" t="s">
        <v>8337</v>
      </c>
      <c r="S1762" s="14">
        <f t="shared" si="113"/>
        <v>42405.67260416667</v>
      </c>
      <c r="T1762" s="14">
        <f t="shared" si="114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2"/>
        <v>51.67</v>
      </c>
      <c r="Q1763" t="s">
        <v>8336</v>
      </c>
      <c r="R1763" t="s">
        <v>8337</v>
      </c>
      <c r="S1763" s="14">
        <f t="shared" si="113"/>
        <v>42209.567824074074</v>
      </c>
      <c r="T1763" s="14">
        <f t="shared" si="114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2"/>
        <v>35.4</v>
      </c>
      <c r="Q1764" t="s">
        <v>8336</v>
      </c>
      <c r="R1764" t="s">
        <v>8337</v>
      </c>
      <c r="S1764" s="14">
        <f t="shared" si="113"/>
        <v>42410.982002314813</v>
      </c>
      <c r="T1764" s="14">
        <f t="shared" si="114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2"/>
        <v>103.64</v>
      </c>
      <c r="Q1765" t="s">
        <v>8336</v>
      </c>
      <c r="R1765" t="s">
        <v>8337</v>
      </c>
      <c r="S1765" s="14">
        <f t="shared" si="113"/>
        <v>42636.868518518517</v>
      </c>
      <c r="T1765" s="14">
        <f t="shared" si="114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2"/>
        <v>55.28</v>
      </c>
      <c r="Q1766" t="s">
        <v>8336</v>
      </c>
      <c r="R1766" t="s">
        <v>8337</v>
      </c>
      <c r="S1766" s="14">
        <f t="shared" si="113"/>
        <v>41825.485868055555</v>
      </c>
      <c r="T1766" s="14">
        <f t="shared" si="114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2"/>
        <v>72.17</v>
      </c>
      <c r="Q1767" t="s">
        <v>8336</v>
      </c>
      <c r="R1767" t="s">
        <v>8337</v>
      </c>
      <c r="S1767" s="14">
        <f t="shared" si="113"/>
        <v>41834.980462962965</v>
      </c>
      <c r="T1767" s="14">
        <f t="shared" si="114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2"/>
        <v>0</v>
      </c>
      <c r="Q1768" t="s">
        <v>8336</v>
      </c>
      <c r="R1768" t="s">
        <v>8337</v>
      </c>
      <c r="S1768" s="14">
        <f t="shared" si="113"/>
        <v>41855.859814814816</v>
      </c>
      <c r="T1768" s="14">
        <f t="shared" si="114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2"/>
        <v>58.62</v>
      </c>
      <c r="Q1769" t="s">
        <v>8336</v>
      </c>
      <c r="R1769" t="s">
        <v>8337</v>
      </c>
      <c r="S1769" s="14">
        <f t="shared" si="113"/>
        <v>41824.658379629633</v>
      </c>
      <c r="T1769" s="14">
        <f t="shared" si="114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2"/>
        <v>12.47</v>
      </c>
      <c r="Q1770" t="s">
        <v>8336</v>
      </c>
      <c r="R1770" t="s">
        <v>8337</v>
      </c>
      <c r="S1770" s="14">
        <f t="shared" si="113"/>
        <v>41849.560694444444</v>
      </c>
      <c r="T1770" s="14">
        <f t="shared" si="114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2"/>
        <v>49.14</v>
      </c>
      <c r="Q1771" t="s">
        <v>8336</v>
      </c>
      <c r="R1771" t="s">
        <v>8337</v>
      </c>
      <c r="S1771" s="14">
        <f t="shared" si="113"/>
        <v>41987.818969907406</v>
      </c>
      <c r="T1771" s="14">
        <f t="shared" si="114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2"/>
        <v>150.5</v>
      </c>
      <c r="Q1772" t="s">
        <v>8336</v>
      </c>
      <c r="R1772" t="s">
        <v>8337</v>
      </c>
      <c r="S1772" s="14">
        <f t="shared" si="113"/>
        <v>41891.780023148152</v>
      </c>
      <c r="T1772" s="14">
        <f t="shared" si="114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2"/>
        <v>35.799999999999997</v>
      </c>
      <c r="Q1773" t="s">
        <v>8336</v>
      </c>
      <c r="R1773" t="s">
        <v>8337</v>
      </c>
      <c r="S1773" s="14">
        <f t="shared" si="113"/>
        <v>41905.979629629634</v>
      </c>
      <c r="T1773" s="14">
        <f t="shared" si="114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2"/>
        <v>45.16</v>
      </c>
      <c r="Q1774" t="s">
        <v>8336</v>
      </c>
      <c r="R1774" t="s">
        <v>8337</v>
      </c>
      <c r="S1774" s="14">
        <f t="shared" si="113"/>
        <v>41766.718009259261</v>
      </c>
      <c r="T1774" s="14">
        <f t="shared" si="114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2"/>
        <v>98.79</v>
      </c>
      <c r="Q1775" t="s">
        <v>8336</v>
      </c>
      <c r="R1775" t="s">
        <v>8337</v>
      </c>
      <c r="S1775" s="14">
        <f t="shared" si="113"/>
        <v>41978.760393518518</v>
      </c>
      <c r="T1775" s="14">
        <f t="shared" si="114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2"/>
        <v>88.31</v>
      </c>
      <c r="Q1776" t="s">
        <v>8336</v>
      </c>
      <c r="R1776" t="s">
        <v>8337</v>
      </c>
      <c r="S1776" s="14">
        <f t="shared" si="113"/>
        <v>41930.218657407408</v>
      </c>
      <c r="T1776" s="14">
        <f t="shared" si="114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2"/>
        <v>170.63</v>
      </c>
      <c r="Q1777" t="s">
        <v>8336</v>
      </c>
      <c r="R1777" t="s">
        <v>8337</v>
      </c>
      <c r="S1777" s="14">
        <f t="shared" si="113"/>
        <v>41891.976388888892</v>
      </c>
      <c r="T1777" s="14">
        <f t="shared" si="114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2"/>
        <v>83.75</v>
      </c>
      <c r="Q1778" t="s">
        <v>8336</v>
      </c>
      <c r="R1778" t="s">
        <v>8337</v>
      </c>
      <c r="S1778" s="14">
        <f t="shared" si="113"/>
        <v>41905.95684027778</v>
      </c>
      <c r="T1778" s="14">
        <f t="shared" si="114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2"/>
        <v>65.099999999999994</v>
      </c>
      <c r="Q1779" t="s">
        <v>8336</v>
      </c>
      <c r="R1779" t="s">
        <v>8337</v>
      </c>
      <c r="S1779" s="14">
        <f t="shared" si="113"/>
        <v>42025.357094907406</v>
      </c>
      <c r="T1779" s="14">
        <f t="shared" si="114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2"/>
        <v>66.33</v>
      </c>
      <c r="Q1780" t="s">
        <v>8336</v>
      </c>
      <c r="R1780" t="s">
        <v>8337</v>
      </c>
      <c r="S1780" s="14">
        <f t="shared" si="113"/>
        <v>42045.86336805555</v>
      </c>
      <c r="T1780" s="14">
        <f t="shared" si="114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2"/>
        <v>104.89</v>
      </c>
      <c r="Q1781" t="s">
        <v>8336</v>
      </c>
      <c r="R1781" t="s">
        <v>8337</v>
      </c>
      <c r="S1781" s="14">
        <f t="shared" si="113"/>
        <v>42585.691898148143</v>
      </c>
      <c r="T1781" s="14">
        <f t="shared" si="114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2"/>
        <v>78.44</v>
      </c>
      <c r="Q1782" t="s">
        <v>8336</v>
      </c>
      <c r="R1782" t="s">
        <v>8337</v>
      </c>
      <c r="S1782" s="14">
        <f t="shared" si="113"/>
        <v>42493.600810185191</v>
      </c>
      <c r="T1782" s="14">
        <f t="shared" si="114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2"/>
        <v>59.04</v>
      </c>
      <c r="Q1783" t="s">
        <v>8336</v>
      </c>
      <c r="R1783" t="s">
        <v>8337</v>
      </c>
      <c r="S1783" s="14">
        <f t="shared" si="113"/>
        <v>42597.617418981477</v>
      </c>
      <c r="T1783" s="14">
        <f t="shared" si="114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2"/>
        <v>71.34</v>
      </c>
      <c r="Q1784" t="s">
        <v>8336</v>
      </c>
      <c r="R1784" t="s">
        <v>8337</v>
      </c>
      <c r="S1784" s="14">
        <f t="shared" si="113"/>
        <v>42388.575104166666</v>
      </c>
      <c r="T1784" s="14">
        <f t="shared" si="114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2"/>
        <v>51.23</v>
      </c>
      <c r="Q1785" t="s">
        <v>8336</v>
      </c>
      <c r="R1785" t="s">
        <v>8337</v>
      </c>
      <c r="S1785" s="14">
        <f t="shared" si="113"/>
        <v>42115.949976851851</v>
      </c>
      <c r="T1785" s="14">
        <f t="shared" si="114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2"/>
        <v>60.24</v>
      </c>
      <c r="Q1786" t="s">
        <v>8336</v>
      </c>
      <c r="R1786" t="s">
        <v>8337</v>
      </c>
      <c r="S1786" s="14">
        <f t="shared" si="113"/>
        <v>42003.655555555553</v>
      </c>
      <c r="T1786" s="14">
        <f t="shared" si="114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2"/>
        <v>44.94</v>
      </c>
      <c r="Q1787" t="s">
        <v>8336</v>
      </c>
      <c r="R1787" t="s">
        <v>8337</v>
      </c>
      <c r="S1787" s="14">
        <f t="shared" si="113"/>
        <v>41897.134895833333</v>
      </c>
      <c r="T1787" s="14">
        <f t="shared" si="114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2"/>
        <v>31.21</v>
      </c>
      <c r="Q1788" t="s">
        <v>8336</v>
      </c>
      <c r="R1788" t="s">
        <v>8337</v>
      </c>
      <c r="S1788" s="14">
        <f t="shared" si="113"/>
        <v>41958.550659722227</v>
      </c>
      <c r="T1788" s="14">
        <f t="shared" si="114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2"/>
        <v>63.88</v>
      </c>
      <c r="Q1789" t="s">
        <v>8336</v>
      </c>
      <c r="R1789" t="s">
        <v>8337</v>
      </c>
      <c r="S1789" s="14">
        <f t="shared" si="113"/>
        <v>42068.65552083333</v>
      </c>
      <c r="T1789" s="14">
        <f t="shared" si="114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2"/>
        <v>19</v>
      </c>
      <c r="Q1790" t="s">
        <v>8336</v>
      </c>
      <c r="R1790" t="s">
        <v>8337</v>
      </c>
      <c r="S1790" s="14">
        <f t="shared" si="113"/>
        <v>41913.94840277778</v>
      </c>
      <c r="T1790" s="14">
        <f t="shared" si="114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2"/>
        <v>10</v>
      </c>
      <c r="Q1791" t="s">
        <v>8336</v>
      </c>
      <c r="R1791" t="s">
        <v>8337</v>
      </c>
      <c r="S1791" s="14">
        <f t="shared" si="113"/>
        <v>41956.250034722223</v>
      </c>
      <c r="T1791" s="14">
        <f t="shared" si="114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2"/>
        <v>109.07</v>
      </c>
      <c r="Q1792" t="s">
        <v>8336</v>
      </c>
      <c r="R1792" t="s">
        <v>8337</v>
      </c>
      <c r="S1792" s="14">
        <f t="shared" si="113"/>
        <v>42010.674513888895</v>
      </c>
      <c r="T1792" s="14">
        <f t="shared" si="114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2"/>
        <v>26.75</v>
      </c>
      <c r="Q1793" t="s">
        <v>8336</v>
      </c>
      <c r="R1793" t="s">
        <v>8337</v>
      </c>
      <c r="S1793" s="14">
        <f t="shared" si="113"/>
        <v>41973.740335648152</v>
      </c>
      <c r="T1793" s="14">
        <f t="shared" si="114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si="112"/>
        <v>109.94</v>
      </c>
      <c r="Q1794" t="s">
        <v>8336</v>
      </c>
      <c r="R1794" t="s">
        <v>8337</v>
      </c>
      <c r="S1794" s="14">
        <f t="shared" si="113"/>
        <v>42189.031041666662</v>
      </c>
      <c r="T1794" s="14">
        <f t="shared" si="114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ref="P1795:P1858" si="116">IFERROR(ROUND(E1795/L1795,2),0)</f>
        <v>20</v>
      </c>
      <c r="Q1795" t="s">
        <v>8336</v>
      </c>
      <c r="R1795" t="s">
        <v>8337</v>
      </c>
      <c r="S1795" s="14">
        <f t="shared" ref="S1795:S1858" si="117">(((J1795/60)/60)/24)+DATE(1970,1,1)</f>
        <v>41940.89166666667</v>
      </c>
      <c r="T1795" s="14">
        <f t="shared" ref="T1795:T1858" si="118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6"/>
        <v>55.39</v>
      </c>
      <c r="Q1796" t="s">
        <v>8336</v>
      </c>
      <c r="R1796" t="s">
        <v>8337</v>
      </c>
      <c r="S1796" s="14">
        <f t="shared" si="117"/>
        <v>42011.551180555558</v>
      </c>
      <c r="T1796" s="14">
        <f t="shared" si="118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6"/>
        <v>133.9</v>
      </c>
      <c r="Q1797" t="s">
        <v>8336</v>
      </c>
      <c r="R1797" t="s">
        <v>8337</v>
      </c>
      <c r="S1797" s="14">
        <f t="shared" si="117"/>
        <v>42628.288668981477</v>
      </c>
      <c r="T1797" s="14">
        <f t="shared" si="118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6"/>
        <v>48.72</v>
      </c>
      <c r="Q1798" t="s">
        <v>8336</v>
      </c>
      <c r="R1798" t="s">
        <v>8337</v>
      </c>
      <c r="S1798" s="14">
        <f t="shared" si="117"/>
        <v>42515.439421296294</v>
      </c>
      <c r="T1798" s="14">
        <f t="shared" si="118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6"/>
        <v>48.25</v>
      </c>
      <c r="Q1799" t="s">
        <v>8336</v>
      </c>
      <c r="R1799" t="s">
        <v>8337</v>
      </c>
      <c r="S1799" s="14">
        <f t="shared" si="117"/>
        <v>42689.56931712963</v>
      </c>
      <c r="T1799" s="14">
        <f t="shared" si="118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6"/>
        <v>58.97</v>
      </c>
      <c r="Q1800" t="s">
        <v>8336</v>
      </c>
      <c r="R1800" t="s">
        <v>8337</v>
      </c>
      <c r="S1800" s="14">
        <f t="shared" si="117"/>
        <v>42344.32677083333</v>
      </c>
      <c r="T1800" s="14">
        <f t="shared" si="118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6"/>
        <v>11.64</v>
      </c>
      <c r="Q1801" t="s">
        <v>8336</v>
      </c>
      <c r="R1801" t="s">
        <v>8337</v>
      </c>
      <c r="S1801" s="14">
        <f t="shared" si="117"/>
        <v>41934.842685185184</v>
      </c>
      <c r="T1801" s="14">
        <f t="shared" si="118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6"/>
        <v>83.72</v>
      </c>
      <c r="Q1802" t="s">
        <v>8336</v>
      </c>
      <c r="R1802" t="s">
        <v>8337</v>
      </c>
      <c r="S1802" s="14">
        <f t="shared" si="117"/>
        <v>42623.606134259258</v>
      </c>
      <c r="T1802" s="14">
        <f t="shared" si="118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6"/>
        <v>63.65</v>
      </c>
      <c r="Q1803" t="s">
        <v>8336</v>
      </c>
      <c r="R1803" t="s">
        <v>8337</v>
      </c>
      <c r="S1803" s="14">
        <f t="shared" si="117"/>
        <v>42321.660509259258</v>
      </c>
      <c r="T1803" s="14">
        <f t="shared" si="118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6"/>
        <v>94.28</v>
      </c>
      <c r="Q1804" t="s">
        <v>8336</v>
      </c>
      <c r="R1804" t="s">
        <v>8337</v>
      </c>
      <c r="S1804" s="14">
        <f t="shared" si="117"/>
        <v>42159.47256944445</v>
      </c>
      <c r="T1804" s="14">
        <f t="shared" si="118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6"/>
        <v>71.87</v>
      </c>
      <c r="Q1805" t="s">
        <v>8336</v>
      </c>
      <c r="R1805" t="s">
        <v>8337</v>
      </c>
      <c r="S1805" s="14">
        <f t="shared" si="117"/>
        <v>42018.071550925932</v>
      </c>
      <c r="T1805" s="14">
        <f t="shared" si="118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6"/>
        <v>104.85</v>
      </c>
      <c r="Q1806" t="s">
        <v>8336</v>
      </c>
      <c r="R1806" t="s">
        <v>8337</v>
      </c>
      <c r="S1806" s="14">
        <f t="shared" si="117"/>
        <v>42282.678287037037</v>
      </c>
      <c r="T1806" s="14">
        <f t="shared" si="118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6"/>
        <v>67.14</v>
      </c>
      <c r="Q1807" t="s">
        <v>8336</v>
      </c>
      <c r="R1807" t="s">
        <v>8337</v>
      </c>
      <c r="S1807" s="14">
        <f t="shared" si="117"/>
        <v>42247.803912037038</v>
      </c>
      <c r="T1807" s="14">
        <f t="shared" si="118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6"/>
        <v>73.88</v>
      </c>
      <c r="Q1808" t="s">
        <v>8336</v>
      </c>
      <c r="R1808" t="s">
        <v>8337</v>
      </c>
      <c r="S1808" s="14">
        <f t="shared" si="117"/>
        <v>41877.638298611113</v>
      </c>
      <c r="T1808" s="14">
        <f t="shared" si="118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6"/>
        <v>69.13</v>
      </c>
      <c r="Q1809" t="s">
        <v>8336</v>
      </c>
      <c r="R1809" t="s">
        <v>8337</v>
      </c>
      <c r="S1809" s="14">
        <f t="shared" si="117"/>
        <v>41880.068437499998</v>
      </c>
      <c r="T1809" s="14">
        <f t="shared" si="118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6"/>
        <v>120.77</v>
      </c>
      <c r="Q1810" t="s">
        <v>8336</v>
      </c>
      <c r="R1810" t="s">
        <v>8337</v>
      </c>
      <c r="S1810" s="14">
        <f t="shared" si="117"/>
        <v>42742.680902777778</v>
      </c>
      <c r="T1810" s="14">
        <f t="shared" si="118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6"/>
        <v>42.22</v>
      </c>
      <c r="Q1811" t="s">
        <v>8336</v>
      </c>
      <c r="R1811" t="s">
        <v>8337</v>
      </c>
      <c r="S1811" s="14">
        <f t="shared" si="117"/>
        <v>42029.907858796301</v>
      </c>
      <c r="T1811" s="14">
        <f t="shared" si="118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6"/>
        <v>7.5</v>
      </c>
      <c r="Q1812" t="s">
        <v>8336</v>
      </c>
      <c r="R1812" t="s">
        <v>8337</v>
      </c>
      <c r="S1812" s="14">
        <f t="shared" si="117"/>
        <v>41860.91002314815</v>
      </c>
      <c r="T1812" s="14">
        <f t="shared" si="118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6"/>
        <v>1.54</v>
      </c>
      <c r="Q1813" t="s">
        <v>8336</v>
      </c>
      <c r="R1813" t="s">
        <v>8337</v>
      </c>
      <c r="S1813" s="14">
        <f t="shared" si="117"/>
        <v>41876.433680555558</v>
      </c>
      <c r="T1813" s="14">
        <f t="shared" si="118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6"/>
        <v>37.61</v>
      </c>
      <c r="Q1814" t="s">
        <v>8336</v>
      </c>
      <c r="R1814" t="s">
        <v>8337</v>
      </c>
      <c r="S1814" s="14">
        <f t="shared" si="117"/>
        <v>42524.318703703699</v>
      </c>
      <c r="T1814" s="14">
        <f t="shared" si="118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6"/>
        <v>0</v>
      </c>
      <c r="Q1815" t="s">
        <v>8336</v>
      </c>
      <c r="R1815" t="s">
        <v>8337</v>
      </c>
      <c r="S1815" s="14">
        <f t="shared" si="117"/>
        <v>41829.889027777775</v>
      </c>
      <c r="T1815" s="14">
        <f t="shared" si="118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6"/>
        <v>42.16</v>
      </c>
      <c r="Q1816" t="s">
        <v>8336</v>
      </c>
      <c r="R1816" t="s">
        <v>8337</v>
      </c>
      <c r="S1816" s="14">
        <f t="shared" si="117"/>
        <v>42033.314074074078</v>
      </c>
      <c r="T1816" s="14">
        <f t="shared" si="118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6"/>
        <v>0</v>
      </c>
      <c r="Q1817" t="s">
        <v>8336</v>
      </c>
      <c r="R1817" t="s">
        <v>8337</v>
      </c>
      <c r="S1817" s="14">
        <f t="shared" si="117"/>
        <v>42172.906678240746</v>
      </c>
      <c r="T1817" s="14">
        <f t="shared" si="118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6"/>
        <v>84.83</v>
      </c>
      <c r="Q1818" t="s">
        <v>8336</v>
      </c>
      <c r="R1818" t="s">
        <v>8337</v>
      </c>
      <c r="S1818" s="14">
        <f t="shared" si="117"/>
        <v>42548.876192129625</v>
      </c>
      <c r="T1818" s="14">
        <f t="shared" si="118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6"/>
        <v>94.19</v>
      </c>
      <c r="Q1819" t="s">
        <v>8336</v>
      </c>
      <c r="R1819" t="s">
        <v>8337</v>
      </c>
      <c r="S1819" s="14">
        <f t="shared" si="117"/>
        <v>42705.662118055552</v>
      </c>
      <c r="T1819" s="14">
        <f t="shared" si="118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6"/>
        <v>0</v>
      </c>
      <c r="Q1820" t="s">
        <v>8336</v>
      </c>
      <c r="R1820" t="s">
        <v>8337</v>
      </c>
      <c r="S1820" s="14">
        <f t="shared" si="117"/>
        <v>42067.234375</v>
      </c>
      <c r="T1820" s="14">
        <f t="shared" si="118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6"/>
        <v>6.25</v>
      </c>
      <c r="Q1821" t="s">
        <v>8336</v>
      </c>
      <c r="R1821" t="s">
        <v>8337</v>
      </c>
      <c r="S1821" s="14">
        <f t="shared" si="117"/>
        <v>41820.752268518518</v>
      </c>
      <c r="T1821" s="14">
        <f t="shared" si="118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6"/>
        <v>213.38</v>
      </c>
      <c r="Q1822" t="s">
        <v>8336</v>
      </c>
      <c r="R1822" t="s">
        <v>8337</v>
      </c>
      <c r="S1822" s="14">
        <f t="shared" si="117"/>
        <v>42065.084375000006</v>
      </c>
      <c r="T1822" s="14">
        <f t="shared" si="118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6"/>
        <v>59.16</v>
      </c>
      <c r="Q1823" t="s">
        <v>8323</v>
      </c>
      <c r="R1823" t="s">
        <v>8324</v>
      </c>
      <c r="S1823" s="14">
        <f t="shared" si="117"/>
        <v>40926.319062499999</v>
      </c>
      <c r="T1823" s="14">
        <f t="shared" si="118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6"/>
        <v>27.27</v>
      </c>
      <c r="Q1824" t="s">
        <v>8323</v>
      </c>
      <c r="R1824" t="s">
        <v>8324</v>
      </c>
      <c r="S1824" s="14">
        <f t="shared" si="117"/>
        <v>41634.797013888885</v>
      </c>
      <c r="T1824" s="14">
        <f t="shared" si="118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6"/>
        <v>24.58</v>
      </c>
      <c r="Q1825" t="s">
        <v>8323</v>
      </c>
      <c r="R1825" t="s">
        <v>8324</v>
      </c>
      <c r="S1825" s="14">
        <f t="shared" si="117"/>
        <v>41176.684907407405</v>
      </c>
      <c r="T1825" s="14">
        <f t="shared" si="118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6"/>
        <v>75.05</v>
      </c>
      <c r="Q1826" t="s">
        <v>8323</v>
      </c>
      <c r="R1826" t="s">
        <v>8324</v>
      </c>
      <c r="S1826" s="14">
        <f t="shared" si="117"/>
        <v>41626.916284722225</v>
      </c>
      <c r="T1826" s="14">
        <f t="shared" si="118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6"/>
        <v>42.02</v>
      </c>
      <c r="Q1827" t="s">
        <v>8323</v>
      </c>
      <c r="R1827" t="s">
        <v>8324</v>
      </c>
      <c r="S1827" s="14">
        <f t="shared" si="117"/>
        <v>41443.83452546296</v>
      </c>
      <c r="T1827" s="14">
        <f t="shared" si="118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6"/>
        <v>53.16</v>
      </c>
      <c r="Q1828" t="s">
        <v>8323</v>
      </c>
      <c r="R1828" t="s">
        <v>8324</v>
      </c>
      <c r="S1828" s="14">
        <f t="shared" si="117"/>
        <v>41657.923807870371</v>
      </c>
      <c r="T1828" s="14">
        <f t="shared" si="118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6"/>
        <v>83.89</v>
      </c>
      <c r="Q1829" t="s">
        <v>8323</v>
      </c>
      <c r="R1829" t="s">
        <v>8324</v>
      </c>
      <c r="S1829" s="14">
        <f t="shared" si="117"/>
        <v>40555.325937499998</v>
      </c>
      <c r="T1829" s="14">
        <f t="shared" si="118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6"/>
        <v>417.33</v>
      </c>
      <c r="Q1830" t="s">
        <v>8323</v>
      </c>
      <c r="R1830" t="s">
        <v>8324</v>
      </c>
      <c r="S1830" s="14">
        <f t="shared" si="117"/>
        <v>41736.899652777778</v>
      </c>
      <c r="T1830" s="14">
        <f t="shared" si="118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6"/>
        <v>75.77</v>
      </c>
      <c r="Q1831" t="s">
        <v>8323</v>
      </c>
      <c r="R1831" t="s">
        <v>8324</v>
      </c>
      <c r="S1831" s="14">
        <f t="shared" si="117"/>
        <v>40516.087627314817</v>
      </c>
      <c r="T1831" s="14">
        <f t="shared" si="118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6"/>
        <v>67.39</v>
      </c>
      <c r="Q1832" t="s">
        <v>8323</v>
      </c>
      <c r="R1832" t="s">
        <v>8324</v>
      </c>
      <c r="S1832" s="14">
        <f t="shared" si="117"/>
        <v>41664.684108796297</v>
      </c>
      <c r="T1832" s="14">
        <f t="shared" si="118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6"/>
        <v>73.569999999999993</v>
      </c>
      <c r="Q1833" t="s">
        <v>8323</v>
      </c>
      <c r="R1833" t="s">
        <v>8324</v>
      </c>
      <c r="S1833" s="14">
        <f t="shared" si="117"/>
        <v>41026.996099537035</v>
      </c>
      <c r="T1833" s="14">
        <f t="shared" si="118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6"/>
        <v>25</v>
      </c>
      <c r="Q1834" t="s">
        <v>8323</v>
      </c>
      <c r="R1834" t="s">
        <v>8324</v>
      </c>
      <c r="S1834" s="14">
        <f t="shared" si="117"/>
        <v>40576.539664351854</v>
      </c>
      <c r="T1834" s="14">
        <f t="shared" si="118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6"/>
        <v>42</v>
      </c>
      <c r="Q1835" t="s">
        <v>8323</v>
      </c>
      <c r="R1835" t="s">
        <v>8324</v>
      </c>
      <c r="S1835" s="14">
        <f t="shared" si="117"/>
        <v>41303.044016203705</v>
      </c>
      <c r="T1835" s="14">
        <f t="shared" si="118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6"/>
        <v>131.16999999999999</v>
      </c>
      <c r="Q1836" t="s">
        <v>8323</v>
      </c>
      <c r="R1836" t="s">
        <v>8324</v>
      </c>
      <c r="S1836" s="14">
        <f t="shared" si="117"/>
        <v>41988.964062500003</v>
      </c>
      <c r="T1836" s="14">
        <f t="shared" si="118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6"/>
        <v>47.27</v>
      </c>
      <c r="Q1837" t="s">
        <v>8323</v>
      </c>
      <c r="R1837" t="s">
        <v>8324</v>
      </c>
      <c r="S1837" s="14">
        <f t="shared" si="117"/>
        <v>42430.702210648145</v>
      </c>
      <c r="T1837" s="14">
        <f t="shared" si="118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6"/>
        <v>182.13</v>
      </c>
      <c r="Q1838" t="s">
        <v>8323</v>
      </c>
      <c r="R1838" t="s">
        <v>8324</v>
      </c>
      <c r="S1838" s="14">
        <f t="shared" si="117"/>
        <v>41305.809363425928</v>
      </c>
      <c r="T1838" s="14">
        <f t="shared" si="118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6"/>
        <v>61.37</v>
      </c>
      <c r="Q1839" t="s">
        <v>8323</v>
      </c>
      <c r="R1839" t="s">
        <v>8324</v>
      </c>
      <c r="S1839" s="14">
        <f t="shared" si="117"/>
        <v>40926.047858796301</v>
      </c>
      <c r="T1839" s="14">
        <f t="shared" si="118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6"/>
        <v>35.770000000000003</v>
      </c>
      <c r="Q1840" t="s">
        <v>8323</v>
      </c>
      <c r="R1840" t="s">
        <v>8324</v>
      </c>
      <c r="S1840" s="14">
        <f t="shared" si="117"/>
        <v>40788.786539351851</v>
      </c>
      <c r="T1840" s="14">
        <f t="shared" si="118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6"/>
        <v>45.62</v>
      </c>
      <c r="Q1841" t="s">
        <v>8323</v>
      </c>
      <c r="R1841" t="s">
        <v>8324</v>
      </c>
      <c r="S1841" s="14">
        <f t="shared" si="117"/>
        <v>42614.722013888888</v>
      </c>
      <c r="T1841" s="14">
        <f t="shared" si="118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6"/>
        <v>75.38</v>
      </c>
      <c r="Q1842" t="s">
        <v>8323</v>
      </c>
      <c r="R1842" t="s">
        <v>8324</v>
      </c>
      <c r="S1842" s="14">
        <f t="shared" si="117"/>
        <v>41382.096180555556</v>
      </c>
      <c r="T1842" s="14">
        <f t="shared" si="118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6"/>
        <v>50.88</v>
      </c>
      <c r="Q1843" t="s">
        <v>8323</v>
      </c>
      <c r="R1843" t="s">
        <v>8324</v>
      </c>
      <c r="S1843" s="14">
        <f t="shared" si="117"/>
        <v>41745.84542824074</v>
      </c>
      <c r="T1843" s="14">
        <f t="shared" si="118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6"/>
        <v>119.29</v>
      </c>
      <c r="Q1844" t="s">
        <v>8323</v>
      </c>
      <c r="R1844" t="s">
        <v>8324</v>
      </c>
      <c r="S1844" s="14">
        <f t="shared" si="117"/>
        <v>42031.631724537037</v>
      </c>
      <c r="T1844" s="14">
        <f t="shared" si="118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6"/>
        <v>92.54</v>
      </c>
      <c r="Q1845" t="s">
        <v>8323</v>
      </c>
      <c r="R1845" t="s">
        <v>8324</v>
      </c>
      <c r="S1845" s="14">
        <f t="shared" si="117"/>
        <v>40564.994837962964</v>
      </c>
      <c r="T1845" s="14">
        <f t="shared" si="118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6"/>
        <v>76.05</v>
      </c>
      <c r="Q1846" t="s">
        <v>8323</v>
      </c>
      <c r="R1846" t="s">
        <v>8324</v>
      </c>
      <c r="S1846" s="14">
        <f t="shared" si="117"/>
        <v>40666.973541666666</v>
      </c>
      <c r="T1846" s="14">
        <f t="shared" si="118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6"/>
        <v>52.63</v>
      </c>
      <c r="Q1847" t="s">
        <v>8323</v>
      </c>
      <c r="R1847" t="s">
        <v>8324</v>
      </c>
      <c r="S1847" s="14">
        <f t="shared" si="117"/>
        <v>42523.333310185189</v>
      </c>
      <c r="T1847" s="14">
        <f t="shared" si="118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6"/>
        <v>98.99</v>
      </c>
      <c r="Q1848" t="s">
        <v>8323</v>
      </c>
      <c r="R1848" t="s">
        <v>8324</v>
      </c>
      <c r="S1848" s="14">
        <f t="shared" si="117"/>
        <v>41228.650196759263</v>
      </c>
      <c r="T1848" s="14">
        <f t="shared" si="118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6"/>
        <v>79.53</v>
      </c>
      <c r="Q1849" t="s">
        <v>8323</v>
      </c>
      <c r="R1849" t="s">
        <v>8324</v>
      </c>
      <c r="S1849" s="14">
        <f t="shared" si="117"/>
        <v>42094.236481481479</v>
      </c>
      <c r="T1849" s="14">
        <f t="shared" si="118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6"/>
        <v>134.21</v>
      </c>
      <c r="Q1850" t="s">
        <v>8323</v>
      </c>
      <c r="R1850" t="s">
        <v>8324</v>
      </c>
      <c r="S1850" s="14">
        <f t="shared" si="117"/>
        <v>40691.788055555553</v>
      </c>
      <c r="T1850" s="14">
        <f t="shared" si="118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6"/>
        <v>37.630000000000003</v>
      </c>
      <c r="Q1851" t="s">
        <v>8323</v>
      </c>
      <c r="R1851" t="s">
        <v>8324</v>
      </c>
      <c r="S1851" s="14">
        <f t="shared" si="117"/>
        <v>41169.845590277779</v>
      </c>
      <c r="T1851" s="14">
        <f t="shared" si="118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6"/>
        <v>51.04</v>
      </c>
      <c r="Q1852" t="s">
        <v>8323</v>
      </c>
      <c r="R1852" t="s">
        <v>8324</v>
      </c>
      <c r="S1852" s="14">
        <f t="shared" si="117"/>
        <v>41800.959490740745</v>
      </c>
      <c r="T1852" s="14">
        <f t="shared" si="118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6"/>
        <v>50.04</v>
      </c>
      <c r="Q1853" t="s">
        <v>8323</v>
      </c>
      <c r="R1853" t="s">
        <v>8324</v>
      </c>
      <c r="S1853" s="14">
        <f t="shared" si="117"/>
        <v>41827.906689814816</v>
      </c>
      <c r="T1853" s="14">
        <f t="shared" si="118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6"/>
        <v>133.93</v>
      </c>
      <c r="Q1854" t="s">
        <v>8323</v>
      </c>
      <c r="R1854" t="s">
        <v>8324</v>
      </c>
      <c r="S1854" s="14">
        <f t="shared" si="117"/>
        <v>42081.77143518519</v>
      </c>
      <c r="T1854" s="14">
        <f t="shared" si="118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6"/>
        <v>58.21</v>
      </c>
      <c r="Q1855" t="s">
        <v>8323</v>
      </c>
      <c r="R1855" t="s">
        <v>8324</v>
      </c>
      <c r="S1855" s="14">
        <f t="shared" si="117"/>
        <v>41177.060381944444</v>
      </c>
      <c r="T1855" s="14">
        <f t="shared" si="118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6"/>
        <v>88.04</v>
      </c>
      <c r="Q1856" t="s">
        <v>8323</v>
      </c>
      <c r="R1856" t="s">
        <v>8324</v>
      </c>
      <c r="S1856" s="14">
        <f t="shared" si="117"/>
        <v>41388.021261574075</v>
      </c>
      <c r="T1856" s="14">
        <f t="shared" si="118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6"/>
        <v>70.58</v>
      </c>
      <c r="Q1857" t="s">
        <v>8323</v>
      </c>
      <c r="R1857" t="s">
        <v>8324</v>
      </c>
      <c r="S1857" s="14">
        <f t="shared" si="117"/>
        <v>41600.538657407407</v>
      </c>
      <c r="T1857" s="14">
        <f t="shared" si="118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si="116"/>
        <v>53.29</v>
      </c>
      <c r="Q1858" t="s">
        <v>8323</v>
      </c>
      <c r="R1858" t="s">
        <v>8324</v>
      </c>
      <c r="S1858" s="14">
        <f t="shared" si="117"/>
        <v>41817.854999999996</v>
      </c>
      <c r="T1858" s="14">
        <f t="shared" si="118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ref="P1859:P1922" si="120">IFERROR(ROUND(E1859/L1859,2),0)</f>
        <v>136.36000000000001</v>
      </c>
      <c r="Q1859" t="s">
        <v>8323</v>
      </c>
      <c r="R1859" t="s">
        <v>8324</v>
      </c>
      <c r="S1859" s="14">
        <f t="shared" ref="S1859:S1922" si="121">(((J1859/60)/60)/24)+DATE(1970,1,1)</f>
        <v>41864.76866898148</v>
      </c>
      <c r="T1859" s="14">
        <f t="shared" ref="T1859:T1922" si="122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20"/>
        <v>40.549999999999997</v>
      </c>
      <c r="Q1860" t="s">
        <v>8323</v>
      </c>
      <c r="R1860" t="s">
        <v>8324</v>
      </c>
      <c r="S1860" s="14">
        <f t="shared" si="121"/>
        <v>40833.200474537036</v>
      </c>
      <c r="T1860" s="14">
        <f t="shared" si="122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20"/>
        <v>70.63</v>
      </c>
      <c r="Q1861" t="s">
        <v>8323</v>
      </c>
      <c r="R1861" t="s">
        <v>8324</v>
      </c>
      <c r="S1861" s="14">
        <f t="shared" si="121"/>
        <v>40778.770011574074</v>
      </c>
      <c r="T1861" s="14">
        <f t="shared" si="122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20"/>
        <v>52.68</v>
      </c>
      <c r="Q1862" t="s">
        <v>8323</v>
      </c>
      <c r="R1862" t="s">
        <v>8324</v>
      </c>
      <c r="S1862" s="14">
        <f t="shared" si="121"/>
        <v>41655.709305555552</v>
      </c>
      <c r="T1862" s="14">
        <f t="shared" si="122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20"/>
        <v>0</v>
      </c>
      <c r="Q1863" t="s">
        <v>8331</v>
      </c>
      <c r="R1863" t="s">
        <v>8333</v>
      </c>
      <c r="S1863" s="14">
        <f t="shared" si="121"/>
        <v>42000.300243055557</v>
      </c>
      <c r="T1863" s="14">
        <f t="shared" si="122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20"/>
        <v>90.94</v>
      </c>
      <c r="Q1864" t="s">
        <v>8331</v>
      </c>
      <c r="R1864" t="s">
        <v>8333</v>
      </c>
      <c r="S1864" s="14">
        <f t="shared" si="121"/>
        <v>42755.492754629624</v>
      </c>
      <c r="T1864" s="14">
        <f t="shared" si="122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20"/>
        <v>5</v>
      </c>
      <c r="Q1865" t="s">
        <v>8331</v>
      </c>
      <c r="R1865" t="s">
        <v>8333</v>
      </c>
      <c r="S1865" s="14">
        <f t="shared" si="121"/>
        <v>41772.797280092593</v>
      </c>
      <c r="T1865" s="14">
        <f t="shared" si="122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20"/>
        <v>58.08</v>
      </c>
      <c r="Q1866" t="s">
        <v>8331</v>
      </c>
      <c r="R1866" t="s">
        <v>8333</v>
      </c>
      <c r="S1866" s="14">
        <f t="shared" si="121"/>
        <v>41733.716435185182</v>
      </c>
      <c r="T1866" s="14">
        <f t="shared" si="122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20"/>
        <v>2</v>
      </c>
      <c r="Q1867" t="s">
        <v>8331</v>
      </c>
      <c r="R1867" t="s">
        <v>8333</v>
      </c>
      <c r="S1867" s="14">
        <f t="shared" si="121"/>
        <v>42645.367442129631</v>
      </c>
      <c r="T1867" s="14">
        <f t="shared" si="122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20"/>
        <v>62.5</v>
      </c>
      <c r="Q1868" t="s">
        <v>8331</v>
      </c>
      <c r="R1868" t="s">
        <v>8333</v>
      </c>
      <c r="S1868" s="14">
        <f t="shared" si="121"/>
        <v>42742.246493055558</v>
      </c>
      <c r="T1868" s="14">
        <f t="shared" si="122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20"/>
        <v>10</v>
      </c>
      <c r="Q1869" t="s">
        <v>8331</v>
      </c>
      <c r="R1869" t="s">
        <v>8333</v>
      </c>
      <c r="S1869" s="14">
        <f t="shared" si="121"/>
        <v>42649.924907407403</v>
      </c>
      <c r="T1869" s="14">
        <f t="shared" si="122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20"/>
        <v>71.59</v>
      </c>
      <c r="Q1870" t="s">
        <v>8331</v>
      </c>
      <c r="R1870" t="s">
        <v>8333</v>
      </c>
      <c r="S1870" s="14">
        <f t="shared" si="121"/>
        <v>42328.779224537036</v>
      </c>
      <c r="T1870" s="14">
        <f t="shared" si="122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20"/>
        <v>0</v>
      </c>
      <c r="Q1871" t="s">
        <v>8331</v>
      </c>
      <c r="R1871" t="s">
        <v>8333</v>
      </c>
      <c r="S1871" s="14">
        <f t="shared" si="121"/>
        <v>42709.002881944441</v>
      </c>
      <c r="T1871" s="14">
        <f t="shared" si="122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20"/>
        <v>32.82</v>
      </c>
      <c r="Q1872" t="s">
        <v>8331</v>
      </c>
      <c r="R1872" t="s">
        <v>8333</v>
      </c>
      <c r="S1872" s="14">
        <f t="shared" si="121"/>
        <v>42371.355729166666</v>
      </c>
      <c r="T1872" s="14">
        <f t="shared" si="122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20"/>
        <v>49.12</v>
      </c>
      <c r="Q1873" t="s">
        <v>8331</v>
      </c>
      <c r="R1873" t="s">
        <v>8333</v>
      </c>
      <c r="S1873" s="14">
        <f t="shared" si="121"/>
        <v>41923.783576388887</v>
      </c>
      <c r="T1873" s="14">
        <f t="shared" si="122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20"/>
        <v>16.309999999999999</v>
      </c>
      <c r="Q1874" t="s">
        <v>8331</v>
      </c>
      <c r="R1874" t="s">
        <v>8333</v>
      </c>
      <c r="S1874" s="14">
        <f t="shared" si="121"/>
        <v>42155.129652777774</v>
      </c>
      <c r="T1874" s="14">
        <f t="shared" si="122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20"/>
        <v>18</v>
      </c>
      <c r="Q1875" t="s">
        <v>8331</v>
      </c>
      <c r="R1875" t="s">
        <v>8333</v>
      </c>
      <c r="S1875" s="14">
        <f t="shared" si="121"/>
        <v>42164.615856481483</v>
      </c>
      <c r="T1875" s="14">
        <f t="shared" si="122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20"/>
        <v>13</v>
      </c>
      <c r="Q1876" t="s">
        <v>8331</v>
      </c>
      <c r="R1876" t="s">
        <v>8333</v>
      </c>
      <c r="S1876" s="14">
        <f t="shared" si="121"/>
        <v>42529.969131944439</v>
      </c>
      <c r="T1876" s="14">
        <f t="shared" si="122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20"/>
        <v>17</v>
      </c>
      <c r="Q1877" t="s">
        <v>8331</v>
      </c>
      <c r="R1877" t="s">
        <v>8333</v>
      </c>
      <c r="S1877" s="14">
        <f t="shared" si="121"/>
        <v>42528.899398148147</v>
      </c>
      <c r="T1877" s="14">
        <f t="shared" si="122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20"/>
        <v>0</v>
      </c>
      <c r="Q1878" t="s">
        <v>8331</v>
      </c>
      <c r="R1878" t="s">
        <v>8333</v>
      </c>
      <c r="S1878" s="14">
        <f t="shared" si="121"/>
        <v>41776.284780092588</v>
      </c>
      <c r="T1878" s="14">
        <f t="shared" si="122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20"/>
        <v>0</v>
      </c>
      <c r="Q1879" t="s">
        <v>8331</v>
      </c>
      <c r="R1879" t="s">
        <v>8333</v>
      </c>
      <c r="S1879" s="14">
        <f t="shared" si="121"/>
        <v>42035.029224537036</v>
      </c>
      <c r="T1879" s="14">
        <f t="shared" si="122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20"/>
        <v>0</v>
      </c>
      <c r="Q1880" t="s">
        <v>8331</v>
      </c>
      <c r="R1880" t="s">
        <v>8333</v>
      </c>
      <c r="S1880" s="14">
        <f t="shared" si="121"/>
        <v>41773.008738425924</v>
      </c>
      <c r="T1880" s="14">
        <f t="shared" si="122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20"/>
        <v>3</v>
      </c>
      <c r="Q1881" t="s">
        <v>8331</v>
      </c>
      <c r="R1881" t="s">
        <v>8333</v>
      </c>
      <c r="S1881" s="14">
        <f t="shared" si="121"/>
        <v>42413.649641203709</v>
      </c>
      <c r="T1881" s="14">
        <f t="shared" si="122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20"/>
        <v>41.83</v>
      </c>
      <c r="Q1882" t="s">
        <v>8331</v>
      </c>
      <c r="R1882" t="s">
        <v>8333</v>
      </c>
      <c r="S1882" s="14">
        <f t="shared" si="121"/>
        <v>42430.566898148143</v>
      </c>
      <c r="T1882" s="14">
        <f t="shared" si="122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0"/>
        <v>49.34</v>
      </c>
      <c r="Q1883" t="s">
        <v>8323</v>
      </c>
      <c r="R1883" t="s">
        <v>8327</v>
      </c>
      <c r="S1883" s="14">
        <f t="shared" si="121"/>
        <v>42043.152650462958</v>
      </c>
      <c r="T1883" s="14">
        <f t="shared" si="122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0"/>
        <v>41.73</v>
      </c>
      <c r="Q1884" t="s">
        <v>8323</v>
      </c>
      <c r="R1884" t="s">
        <v>8327</v>
      </c>
      <c r="S1884" s="14">
        <f t="shared" si="121"/>
        <v>41067.949212962965</v>
      </c>
      <c r="T1884" s="14">
        <f t="shared" si="122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0"/>
        <v>32.72</v>
      </c>
      <c r="Q1885" t="s">
        <v>8323</v>
      </c>
      <c r="R1885" t="s">
        <v>8327</v>
      </c>
      <c r="S1885" s="14">
        <f t="shared" si="121"/>
        <v>40977.948009259257</v>
      </c>
      <c r="T1885" s="14">
        <f t="shared" si="122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0"/>
        <v>51.96</v>
      </c>
      <c r="Q1886" t="s">
        <v>8323</v>
      </c>
      <c r="R1886" t="s">
        <v>8327</v>
      </c>
      <c r="S1886" s="14">
        <f t="shared" si="121"/>
        <v>41205.198321759257</v>
      </c>
      <c r="T1886" s="14">
        <f t="shared" si="122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0"/>
        <v>50.69</v>
      </c>
      <c r="Q1887" t="s">
        <v>8323</v>
      </c>
      <c r="R1887" t="s">
        <v>8327</v>
      </c>
      <c r="S1887" s="14">
        <f t="shared" si="121"/>
        <v>41099.093865740739</v>
      </c>
      <c r="T1887" s="14">
        <f t="shared" si="122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0"/>
        <v>42.24</v>
      </c>
      <c r="Q1888" t="s">
        <v>8323</v>
      </c>
      <c r="R1888" t="s">
        <v>8327</v>
      </c>
      <c r="S1888" s="14">
        <f t="shared" si="121"/>
        <v>41925.906689814816</v>
      </c>
      <c r="T1888" s="14">
        <f t="shared" si="122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0"/>
        <v>416.88</v>
      </c>
      <c r="Q1889" t="s">
        <v>8323</v>
      </c>
      <c r="R1889" t="s">
        <v>8327</v>
      </c>
      <c r="S1889" s="14">
        <f t="shared" si="121"/>
        <v>42323.800138888888</v>
      </c>
      <c r="T1889" s="14">
        <f t="shared" si="122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0"/>
        <v>46.65</v>
      </c>
      <c r="Q1890" t="s">
        <v>8323</v>
      </c>
      <c r="R1890" t="s">
        <v>8327</v>
      </c>
      <c r="S1890" s="14">
        <f t="shared" si="121"/>
        <v>40299.239953703705</v>
      </c>
      <c r="T1890" s="14">
        <f t="shared" si="122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0"/>
        <v>48.45</v>
      </c>
      <c r="Q1891" t="s">
        <v>8323</v>
      </c>
      <c r="R1891" t="s">
        <v>8327</v>
      </c>
      <c r="S1891" s="14">
        <f t="shared" si="121"/>
        <v>41299.793356481481</v>
      </c>
      <c r="T1891" s="14">
        <f t="shared" si="122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0"/>
        <v>70.53</v>
      </c>
      <c r="Q1892" t="s">
        <v>8323</v>
      </c>
      <c r="R1892" t="s">
        <v>8327</v>
      </c>
      <c r="S1892" s="14">
        <f t="shared" si="121"/>
        <v>41228.786203703705</v>
      </c>
      <c r="T1892" s="14">
        <f t="shared" si="122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0"/>
        <v>87.96</v>
      </c>
      <c r="Q1893" t="s">
        <v>8323</v>
      </c>
      <c r="R1893" t="s">
        <v>8327</v>
      </c>
      <c r="S1893" s="14">
        <f t="shared" si="121"/>
        <v>40335.798078703701</v>
      </c>
      <c r="T1893" s="14">
        <f t="shared" si="122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0"/>
        <v>26.27</v>
      </c>
      <c r="Q1894" t="s">
        <v>8323</v>
      </c>
      <c r="R1894" t="s">
        <v>8327</v>
      </c>
      <c r="S1894" s="14">
        <f t="shared" si="121"/>
        <v>40671.637511574074</v>
      </c>
      <c r="T1894" s="14">
        <f t="shared" si="122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0"/>
        <v>57.78</v>
      </c>
      <c r="Q1895" t="s">
        <v>8323</v>
      </c>
      <c r="R1895" t="s">
        <v>8327</v>
      </c>
      <c r="S1895" s="14">
        <f t="shared" si="121"/>
        <v>40632.94195601852</v>
      </c>
      <c r="T1895" s="14">
        <f t="shared" si="122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0"/>
        <v>57.25</v>
      </c>
      <c r="Q1896" t="s">
        <v>8323</v>
      </c>
      <c r="R1896" t="s">
        <v>8327</v>
      </c>
      <c r="S1896" s="14">
        <f t="shared" si="121"/>
        <v>40920.904895833337</v>
      </c>
      <c r="T1896" s="14">
        <f t="shared" si="122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0"/>
        <v>196.34</v>
      </c>
      <c r="Q1897" t="s">
        <v>8323</v>
      </c>
      <c r="R1897" t="s">
        <v>8327</v>
      </c>
      <c r="S1897" s="14">
        <f t="shared" si="121"/>
        <v>42267.746782407412</v>
      </c>
      <c r="T1897" s="14">
        <f t="shared" si="122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0"/>
        <v>43</v>
      </c>
      <c r="Q1898" t="s">
        <v>8323</v>
      </c>
      <c r="R1898" t="s">
        <v>8327</v>
      </c>
      <c r="S1898" s="14">
        <f t="shared" si="121"/>
        <v>40981.710243055553</v>
      </c>
      <c r="T1898" s="14">
        <f t="shared" si="122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0"/>
        <v>35.549999999999997</v>
      </c>
      <c r="Q1899" t="s">
        <v>8323</v>
      </c>
      <c r="R1899" t="s">
        <v>8327</v>
      </c>
      <c r="S1899" s="14">
        <f t="shared" si="121"/>
        <v>41680.583402777782</v>
      </c>
      <c r="T1899" s="14">
        <f t="shared" si="122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0"/>
        <v>68.81</v>
      </c>
      <c r="Q1900" t="s">
        <v>8323</v>
      </c>
      <c r="R1900" t="s">
        <v>8327</v>
      </c>
      <c r="S1900" s="14">
        <f t="shared" si="121"/>
        <v>42366.192974537036</v>
      </c>
      <c r="T1900" s="14">
        <f t="shared" si="122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0"/>
        <v>28.57</v>
      </c>
      <c r="Q1901" t="s">
        <v>8323</v>
      </c>
      <c r="R1901" t="s">
        <v>8327</v>
      </c>
      <c r="S1901" s="14">
        <f t="shared" si="121"/>
        <v>42058.941736111112</v>
      </c>
      <c r="T1901" s="14">
        <f t="shared" si="122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0"/>
        <v>50.63</v>
      </c>
      <c r="Q1902" t="s">
        <v>8323</v>
      </c>
      <c r="R1902" t="s">
        <v>8327</v>
      </c>
      <c r="S1902" s="14">
        <f t="shared" si="121"/>
        <v>41160.871886574074</v>
      </c>
      <c r="T1902" s="14">
        <f t="shared" si="122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0"/>
        <v>106.8</v>
      </c>
      <c r="Q1903" t="s">
        <v>8317</v>
      </c>
      <c r="R1903" t="s">
        <v>8346</v>
      </c>
      <c r="S1903" s="14">
        <f t="shared" si="121"/>
        <v>42116.54315972222</v>
      </c>
      <c r="T1903" s="14">
        <f t="shared" si="122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0"/>
        <v>4</v>
      </c>
      <c r="Q1904" t="s">
        <v>8317</v>
      </c>
      <c r="R1904" t="s">
        <v>8346</v>
      </c>
      <c r="S1904" s="14">
        <f t="shared" si="121"/>
        <v>42037.789895833332</v>
      </c>
      <c r="T1904" s="14">
        <f t="shared" si="122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0"/>
        <v>34.1</v>
      </c>
      <c r="Q1905" t="s">
        <v>8317</v>
      </c>
      <c r="R1905" t="s">
        <v>8346</v>
      </c>
      <c r="S1905" s="14">
        <f t="shared" si="121"/>
        <v>42702.770729166667</v>
      </c>
      <c r="T1905" s="14">
        <f t="shared" si="122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0"/>
        <v>25</v>
      </c>
      <c r="Q1906" t="s">
        <v>8317</v>
      </c>
      <c r="R1906" t="s">
        <v>8346</v>
      </c>
      <c r="S1906" s="14">
        <f t="shared" si="121"/>
        <v>42326.685428240744</v>
      </c>
      <c r="T1906" s="14">
        <f t="shared" si="122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0"/>
        <v>10.5</v>
      </c>
      <c r="Q1907" t="s">
        <v>8317</v>
      </c>
      <c r="R1907" t="s">
        <v>8346</v>
      </c>
      <c r="S1907" s="14">
        <f t="shared" si="121"/>
        <v>41859.925856481481</v>
      </c>
      <c r="T1907" s="14">
        <f t="shared" si="122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0"/>
        <v>215.96</v>
      </c>
      <c r="Q1908" t="s">
        <v>8317</v>
      </c>
      <c r="R1908" t="s">
        <v>8346</v>
      </c>
      <c r="S1908" s="14">
        <f t="shared" si="121"/>
        <v>42514.671099537038</v>
      </c>
      <c r="T1908" s="14">
        <f t="shared" si="122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0"/>
        <v>21.25</v>
      </c>
      <c r="Q1909" t="s">
        <v>8317</v>
      </c>
      <c r="R1909" t="s">
        <v>8346</v>
      </c>
      <c r="S1909" s="14">
        <f t="shared" si="121"/>
        <v>41767.587094907409</v>
      </c>
      <c r="T1909" s="14">
        <f t="shared" si="122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0"/>
        <v>108.25</v>
      </c>
      <c r="Q1910" t="s">
        <v>8317</v>
      </c>
      <c r="R1910" t="s">
        <v>8346</v>
      </c>
      <c r="S1910" s="14">
        <f t="shared" si="121"/>
        <v>42703.917824074073</v>
      </c>
      <c r="T1910" s="14">
        <f t="shared" si="122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0"/>
        <v>129.97</v>
      </c>
      <c r="Q1911" t="s">
        <v>8317</v>
      </c>
      <c r="R1911" t="s">
        <v>8346</v>
      </c>
      <c r="S1911" s="14">
        <f t="shared" si="121"/>
        <v>41905.429155092592</v>
      </c>
      <c r="T1911" s="14">
        <f t="shared" si="122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0"/>
        <v>117.49</v>
      </c>
      <c r="Q1912" t="s">
        <v>8317</v>
      </c>
      <c r="R1912" t="s">
        <v>8346</v>
      </c>
      <c r="S1912" s="14">
        <f t="shared" si="121"/>
        <v>42264.963159722218</v>
      </c>
      <c r="T1912" s="14">
        <f t="shared" si="122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0"/>
        <v>10</v>
      </c>
      <c r="Q1913" t="s">
        <v>8317</v>
      </c>
      <c r="R1913" t="s">
        <v>8346</v>
      </c>
      <c r="S1913" s="14">
        <f t="shared" si="121"/>
        <v>41830.033958333333</v>
      </c>
      <c r="T1913" s="14">
        <f t="shared" si="122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0"/>
        <v>70.599999999999994</v>
      </c>
      <c r="Q1914" t="s">
        <v>8317</v>
      </c>
      <c r="R1914" t="s">
        <v>8346</v>
      </c>
      <c r="S1914" s="14">
        <f t="shared" si="121"/>
        <v>42129.226388888885</v>
      </c>
      <c r="T1914" s="14">
        <f t="shared" si="122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0"/>
        <v>24.5</v>
      </c>
      <c r="Q1915" t="s">
        <v>8317</v>
      </c>
      <c r="R1915" t="s">
        <v>8346</v>
      </c>
      <c r="S1915" s="14">
        <f t="shared" si="121"/>
        <v>41890.511319444442</v>
      </c>
      <c r="T1915" s="14">
        <f t="shared" si="122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0"/>
        <v>30</v>
      </c>
      <c r="Q1916" t="s">
        <v>8317</v>
      </c>
      <c r="R1916" t="s">
        <v>8346</v>
      </c>
      <c r="S1916" s="14">
        <f t="shared" si="121"/>
        <v>41929.174456018518</v>
      </c>
      <c r="T1916" s="14">
        <f t="shared" si="122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0"/>
        <v>2</v>
      </c>
      <c r="Q1917" t="s">
        <v>8317</v>
      </c>
      <c r="R1917" t="s">
        <v>8346</v>
      </c>
      <c r="S1917" s="14">
        <f t="shared" si="121"/>
        <v>41864.04886574074</v>
      </c>
      <c r="T1917" s="14">
        <f t="shared" si="122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0"/>
        <v>17</v>
      </c>
      <c r="Q1918" t="s">
        <v>8317</v>
      </c>
      <c r="R1918" t="s">
        <v>8346</v>
      </c>
      <c r="S1918" s="14">
        <f t="shared" si="121"/>
        <v>42656.717303240745</v>
      </c>
      <c r="T1918" s="14">
        <f t="shared" si="122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0"/>
        <v>2928.93</v>
      </c>
      <c r="Q1919" t="s">
        <v>8317</v>
      </c>
      <c r="R1919" t="s">
        <v>8346</v>
      </c>
      <c r="S1919" s="14">
        <f t="shared" si="121"/>
        <v>42746.270057870366</v>
      </c>
      <c r="T1919" s="14">
        <f t="shared" si="122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0"/>
        <v>28.89</v>
      </c>
      <c r="Q1920" t="s">
        <v>8317</v>
      </c>
      <c r="R1920" t="s">
        <v>8346</v>
      </c>
      <c r="S1920" s="14">
        <f t="shared" si="121"/>
        <v>41828.789942129632</v>
      </c>
      <c r="T1920" s="14">
        <f t="shared" si="122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0"/>
        <v>29.63</v>
      </c>
      <c r="Q1921" t="s">
        <v>8317</v>
      </c>
      <c r="R1921" t="s">
        <v>8346</v>
      </c>
      <c r="S1921" s="14">
        <f t="shared" si="121"/>
        <v>42113.875567129624</v>
      </c>
      <c r="T1921" s="14">
        <f t="shared" si="122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si="120"/>
        <v>40.98</v>
      </c>
      <c r="Q1922" t="s">
        <v>8317</v>
      </c>
      <c r="R1922" t="s">
        <v>8346</v>
      </c>
      <c r="S1922" s="14">
        <f t="shared" si="121"/>
        <v>42270.875706018516</v>
      </c>
      <c r="T1922" s="14">
        <f t="shared" si="122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ref="P1923:P1986" si="124">IFERROR(ROUND(E1923/L1923,2),0)</f>
        <v>54</v>
      </c>
      <c r="Q1923" t="s">
        <v>8323</v>
      </c>
      <c r="R1923" t="s">
        <v>8327</v>
      </c>
      <c r="S1923" s="14">
        <f t="shared" ref="S1923:S1986" si="125">(((J1923/60)/60)/24)+DATE(1970,1,1)</f>
        <v>41074.221562500003</v>
      </c>
      <c r="T1923" s="14">
        <f t="shared" ref="T1923:T1986" si="126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4"/>
        <v>36.11</v>
      </c>
      <c r="Q1924" t="s">
        <v>8323</v>
      </c>
      <c r="R1924" t="s">
        <v>8327</v>
      </c>
      <c r="S1924" s="14">
        <f t="shared" si="125"/>
        <v>41590.255868055552</v>
      </c>
      <c r="T1924" s="14">
        <f t="shared" si="126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4"/>
        <v>23.15</v>
      </c>
      <c r="Q1925" t="s">
        <v>8323</v>
      </c>
      <c r="R1925" t="s">
        <v>8327</v>
      </c>
      <c r="S1925" s="14">
        <f t="shared" si="125"/>
        <v>40772.848749999997</v>
      </c>
      <c r="T1925" s="14">
        <f t="shared" si="126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4"/>
        <v>104</v>
      </c>
      <c r="Q1926" t="s">
        <v>8323</v>
      </c>
      <c r="R1926" t="s">
        <v>8327</v>
      </c>
      <c r="S1926" s="14">
        <f t="shared" si="125"/>
        <v>41626.761053240742</v>
      </c>
      <c r="T1926" s="14">
        <f t="shared" si="126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4"/>
        <v>31.83</v>
      </c>
      <c r="Q1927" t="s">
        <v>8323</v>
      </c>
      <c r="R1927" t="s">
        <v>8327</v>
      </c>
      <c r="S1927" s="14">
        <f t="shared" si="125"/>
        <v>41535.90148148148</v>
      </c>
      <c r="T1927" s="14">
        <f t="shared" si="126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4"/>
        <v>27.39</v>
      </c>
      <c r="Q1928" t="s">
        <v>8323</v>
      </c>
      <c r="R1928" t="s">
        <v>8327</v>
      </c>
      <c r="S1928" s="14">
        <f t="shared" si="125"/>
        <v>40456.954351851848</v>
      </c>
      <c r="T1928" s="14">
        <f t="shared" si="126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4"/>
        <v>56.36</v>
      </c>
      <c r="Q1929" t="s">
        <v>8323</v>
      </c>
      <c r="R1929" t="s">
        <v>8327</v>
      </c>
      <c r="S1929" s="14">
        <f t="shared" si="125"/>
        <v>40960.861562500002</v>
      </c>
      <c r="T1929" s="14">
        <f t="shared" si="126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4"/>
        <v>77.349999999999994</v>
      </c>
      <c r="Q1930" t="s">
        <v>8323</v>
      </c>
      <c r="R1930" t="s">
        <v>8327</v>
      </c>
      <c r="S1930" s="14">
        <f t="shared" si="125"/>
        <v>41371.648078703707</v>
      </c>
      <c r="T1930" s="14">
        <f t="shared" si="126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4"/>
        <v>42.8</v>
      </c>
      <c r="Q1931" t="s">
        <v>8323</v>
      </c>
      <c r="R1931" t="s">
        <v>8327</v>
      </c>
      <c r="S1931" s="14">
        <f t="shared" si="125"/>
        <v>40687.021597222221</v>
      </c>
      <c r="T1931" s="14">
        <f t="shared" si="126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4"/>
        <v>48.85</v>
      </c>
      <c r="Q1932" t="s">
        <v>8323</v>
      </c>
      <c r="R1932" t="s">
        <v>8327</v>
      </c>
      <c r="S1932" s="14">
        <f t="shared" si="125"/>
        <v>41402.558819444443</v>
      </c>
      <c r="T1932" s="14">
        <f t="shared" si="126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4"/>
        <v>48.24</v>
      </c>
      <c r="Q1933" t="s">
        <v>8323</v>
      </c>
      <c r="R1933" t="s">
        <v>8327</v>
      </c>
      <c r="S1933" s="14">
        <f t="shared" si="125"/>
        <v>41037.892465277779</v>
      </c>
      <c r="T1933" s="14">
        <f t="shared" si="126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4"/>
        <v>70.209999999999994</v>
      </c>
      <c r="Q1934" t="s">
        <v>8323</v>
      </c>
      <c r="R1934" t="s">
        <v>8327</v>
      </c>
      <c r="S1934" s="14">
        <f t="shared" si="125"/>
        <v>40911.809872685182</v>
      </c>
      <c r="T1934" s="14">
        <f t="shared" si="126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4"/>
        <v>94.05</v>
      </c>
      <c r="Q1935" t="s">
        <v>8323</v>
      </c>
      <c r="R1935" t="s">
        <v>8327</v>
      </c>
      <c r="S1935" s="14">
        <f t="shared" si="125"/>
        <v>41879.130868055552</v>
      </c>
      <c r="T1935" s="14">
        <f t="shared" si="126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4"/>
        <v>80.27</v>
      </c>
      <c r="Q1936" t="s">
        <v>8323</v>
      </c>
      <c r="R1936" t="s">
        <v>8327</v>
      </c>
      <c r="S1936" s="14">
        <f t="shared" si="125"/>
        <v>40865.867141203707</v>
      </c>
      <c r="T1936" s="14">
        <f t="shared" si="126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4"/>
        <v>54.2</v>
      </c>
      <c r="Q1937" t="s">
        <v>8323</v>
      </c>
      <c r="R1937" t="s">
        <v>8327</v>
      </c>
      <c r="S1937" s="14">
        <f t="shared" si="125"/>
        <v>41773.932534722226</v>
      </c>
      <c r="T1937" s="14">
        <f t="shared" si="126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4"/>
        <v>60.27</v>
      </c>
      <c r="Q1938" t="s">
        <v>8323</v>
      </c>
      <c r="R1938" t="s">
        <v>8327</v>
      </c>
      <c r="S1938" s="14">
        <f t="shared" si="125"/>
        <v>40852.889699074076</v>
      </c>
      <c r="T1938" s="14">
        <f t="shared" si="126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4"/>
        <v>38.74</v>
      </c>
      <c r="Q1939" t="s">
        <v>8323</v>
      </c>
      <c r="R1939" t="s">
        <v>8327</v>
      </c>
      <c r="S1939" s="14">
        <f t="shared" si="125"/>
        <v>41059.118993055556</v>
      </c>
      <c r="T1939" s="14">
        <f t="shared" si="126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4"/>
        <v>152.54</v>
      </c>
      <c r="Q1940" t="s">
        <v>8323</v>
      </c>
      <c r="R1940" t="s">
        <v>8327</v>
      </c>
      <c r="S1940" s="14">
        <f t="shared" si="125"/>
        <v>41426.259618055556</v>
      </c>
      <c r="T1940" s="14">
        <f t="shared" si="126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4"/>
        <v>115.31</v>
      </c>
      <c r="Q1941" t="s">
        <v>8323</v>
      </c>
      <c r="R1941" t="s">
        <v>8327</v>
      </c>
      <c r="S1941" s="14">
        <f t="shared" si="125"/>
        <v>41313.985046296293</v>
      </c>
      <c r="T1941" s="14">
        <f t="shared" si="126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4"/>
        <v>35.840000000000003</v>
      </c>
      <c r="Q1942" t="s">
        <v>8323</v>
      </c>
      <c r="R1942" t="s">
        <v>8327</v>
      </c>
      <c r="S1942" s="14">
        <f t="shared" si="125"/>
        <v>40670.507326388892</v>
      </c>
      <c r="T1942" s="14">
        <f t="shared" si="126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4"/>
        <v>64.569999999999993</v>
      </c>
      <c r="Q1943" t="s">
        <v>8317</v>
      </c>
      <c r="R1943" t="s">
        <v>8347</v>
      </c>
      <c r="S1943" s="14">
        <f t="shared" si="125"/>
        <v>41744.290868055556</v>
      </c>
      <c r="T1943" s="14">
        <f t="shared" si="126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4"/>
        <v>87.44</v>
      </c>
      <c r="Q1944" t="s">
        <v>8317</v>
      </c>
      <c r="R1944" t="s">
        <v>8347</v>
      </c>
      <c r="S1944" s="14">
        <f t="shared" si="125"/>
        <v>40638.828009259261</v>
      </c>
      <c r="T1944" s="14">
        <f t="shared" si="126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4"/>
        <v>68.819999999999993</v>
      </c>
      <c r="Q1945" t="s">
        <v>8317</v>
      </c>
      <c r="R1945" t="s">
        <v>8347</v>
      </c>
      <c r="S1945" s="14">
        <f t="shared" si="125"/>
        <v>42548.269861111112</v>
      </c>
      <c r="T1945" s="14">
        <f t="shared" si="126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4"/>
        <v>176.2</v>
      </c>
      <c r="Q1946" t="s">
        <v>8317</v>
      </c>
      <c r="R1946" t="s">
        <v>8347</v>
      </c>
      <c r="S1946" s="14">
        <f t="shared" si="125"/>
        <v>41730.584374999999</v>
      </c>
      <c r="T1946" s="14">
        <f t="shared" si="126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4"/>
        <v>511.79</v>
      </c>
      <c r="Q1947" t="s">
        <v>8317</v>
      </c>
      <c r="R1947" t="s">
        <v>8347</v>
      </c>
      <c r="S1947" s="14">
        <f t="shared" si="125"/>
        <v>42157.251828703709</v>
      </c>
      <c r="T1947" s="14">
        <f t="shared" si="126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4"/>
        <v>160.44</v>
      </c>
      <c r="Q1948" t="s">
        <v>8317</v>
      </c>
      <c r="R1948" t="s">
        <v>8347</v>
      </c>
      <c r="S1948" s="14">
        <f t="shared" si="125"/>
        <v>41689.150011574071</v>
      </c>
      <c r="T1948" s="14">
        <f t="shared" si="126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4"/>
        <v>35</v>
      </c>
      <c r="Q1949" t="s">
        <v>8317</v>
      </c>
      <c r="R1949" t="s">
        <v>8347</v>
      </c>
      <c r="S1949" s="14">
        <f t="shared" si="125"/>
        <v>40102.918055555558</v>
      </c>
      <c r="T1949" s="14">
        <f t="shared" si="126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4"/>
        <v>188.51</v>
      </c>
      <c r="Q1950" t="s">
        <v>8317</v>
      </c>
      <c r="R1950" t="s">
        <v>8347</v>
      </c>
      <c r="S1950" s="14">
        <f t="shared" si="125"/>
        <v>42473.604270833333</v>
      </c>
      <c r="T1950" s="14">
        <f t="shared" si="126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4"/>
        <v>56.2</v>
      </c>
      <c r="Q1951" t="s">
        <v>8317</v>
      </c>
      <c r="R1951" t="s">
        <v>8347</v>
      </c>
      <c r="S1951" s="14">
        <f t="shared" si="125"/>
        <v>41800.423043981478</v>
      </c>
      <c r="T1951" s="14">
        <f t="shared" si="126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4"/>
        <v>51.31</v>
      </c>
      <c r="Q1952" t="s">
        <v>8317</v>
      </c>
      <c r="R1952" t="s">
        <v>8347</v>
      </c>
      <c r="S1952" s="14">
        <f t="shared" si="125"/>
        <v>40624.181400462963</v>
      </c>
      <c r="T1952" s="14">
        <f t="shared" si="126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4"/>
        <v>127.36</v>
      </c>
      <c r="Q1953" t="s">
        <v>8317</v>
      </c>
      <c r="R1953" t="s">
        <v>8347</v>
      </c>
      <c r="S1953" s="14">
        <f t="shared" si="125"/>
        <v>42651.420567129629</v>
      </c>
      <c r="T1953" s="14">
        <f t="shared" si="126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4"/>
        <v>101.86</v>
      </c>
      <c r="Q1954" t="s">
        <v>8317</v>
      </c>
      <c r="R1954" t="s">
        <v>8347</v>
      </c>
      <c r="S1954" s="14">
        <f t="shared" si="125"/>
        <v>41526.60665509259</v>
      </c>
      <c r="T1954" s="14">
        <f t="shared" si="126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4"/>
        <v>230.56</v>
      </c>
      <c r="Q1955" t="s">
        <v>8317</v>
      </c>
      <c r="R1955" t="s">
        <v>8347</v>
      </c>
      <c r="S1955" s="14">
        <f t="shared" si="125"/>
        <v>40941.199826388889</v>
      </c>
      <c r="T1955" s="14">
        <f t="shared" si="126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4"/>
        <v>842.11</v>
      </c>
      <c r="Q1956" t="s">
        <v>8317</v>
      </c>
      <c r="R1956" t="s">
        <v>8347</v>
      </c>
      <c r="S1956" s="14">
        <f t="shared" si="125"/>
        <v>42394.580740740741</v>
      </c>
      <c r="T1956" s="14">
        <f t="shared" si="126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4"/>
        <v>577.28</v>
      </c>
      <c r="Q1957" t="s">
        <v>8317</v>
      </c>
      <c r="R1957" t="s">
        <v>8347</v>
      </c>
      <c r="S1957" s="14">
        <f t="shared" si="125"/>
        <v>41020.271770833337</v>
      </c>
      <c r="T1957" s="14">
        <f t="shared" si="126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4"/>
        <v>483.34</v>
      </c>
      <c r="Q1958" t="s">
        <v>8317</v>
      </c>
      <c r="R1958" t="s">
        <v>8347</v>
      </c>
      <c r="S1958" s="14">
        <f t="shared" si="125"/>
        <v>42067.923668981486</v>
      </c>
      <c r="T1958" s="14">
        <f t="shared" si="126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4"/>
        <v>76.14</v>
      </c>
      <c r="Q1959" t="s">
        <v>8317</v>
      </c>
      <c r="R1959" t="s">
        <v>8347</v>
      </c>
      <c r="S1959" s="14">
        <f t="shared" si="125"/>
        <v>41179.098530092589</v>
      </c>
      <c r="T1959" s="14">
        <f t="shared" si="126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4"/>
        <v>74.11</v>
      </c>
      <c r="Q1960" t="s">
        <v>8317</v>
      </c>
      <c r="R1960" t="s">
        <v>8347</v>
      </c>
      <c r="S1960" s="14">
        <f t="shared" si="125"/>
        <v>41326.987974537034</v>
      </c>
      <c r="T1960" s="14">
        <f t="shared" si="126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4"/>
        <v>36.97</v>
      </c>
      <c r="Q1961" t="s">
        <v>8317</v>
      </c>
      <c r="R1961" t="s">
        <v>8347</v>
      </c>
      <c r="S1961" s="14">
        <f t="shared" si="125"/>
        <v>41871.845601851855</v>
      </c>
      <c r="T1961" s="14">
        <f t="shared" si="126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4"/>
        <v>2500.9699999999998</v>
      </c>
      <c r="Q1962" t="s">
        <v>8317</v>
      </c>
      <c r="R1962" t="s">
        <v>8347</v>
      </c>
      <c r="S1962" s="14">
        <f t="shared" si="125"/>
        <v>41964.362743055557</v>
      </c>
      <c r="T1962" s="14">
        <f t="shared" si="126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4"/>
        <v>67.69</v>
      </c>
      <c r="Q1963" t="s">
        <v>8317</v>
      </c>
      <c r="R1963" t="s">
        <v>8347</v>
      </c>
      <c r="S1963" s="14">
        <f t="shared" si="125"/>
        <v>41148.194641203707</v>
      </c>
      <c r="T1963" s="14">
        <f t="shared" si="126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4"/>
        <v>63.05</v>
      </c>
      <c r="Q1964" t="s">
        <v>8317</v>
      </c>
      <c r="R1964" t="s">
        <v>8347</v>
      </c>
      <c r="S1964" s="14">
        <f t="shared" si="125"/>
        <v>41742.780509259261</v>
      </c>
      <c r="T1964" s="14">
        <f t="shared" si="126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4"/>
        <v>117.6</v>
      </c>
      <c r="Q1965" t="s">
        <v>8317</v>
      </c>
      <c r="R1965" t="s">
        <v>8347</v>
      </c>
      <c r="S1965" s="14">
        <f t="shared" si="125"/>
        <v>41863.429791666669</v>
      </c>
      <c r="T1965" s="14">
        <f t="shared" si="126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4"/>
        <v>180.75</v>
      </c>
      <c r="Q1966" t="s">
        <v>8317</v>
      </c>
      <c r="R1966" t="s">
        <v>8347</v>
      </c>
      <c r="S1966" s="14">
        <f t="shared" si="125"/>
        <v>42452.272824074069</v>
      </c>
      <c r="T1966" s="14">
        <f t="shared" si="126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4"/>
        <v>127.32</v>
      </c>
      <c r="Q1967" t="s">
        <v>8317</v>
      </c>
      <c r="R1967" t="s">
        <v>8347</v>
      </c>
      <c r="S1967" s="14">
        <f t="shared" si="125"/>
        <v>40898.089236111111</v>
      </c>
      <c r="T1967" s="14">
        <f t="shared" si="126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4"/>
        <v>136.63999999999999</v>
      </c>
      <c r="Q1968" t="s">
        <v>8317</v>
      </c>
      <c r="R1968" t="s">
        <v>8347</v>
      </c>
      <c r="S1968" s="14">
        <f t="shared" si="125"/>
        <v>41835.540486111109</v>
      </c>
      <c r="T1968" s="14">
        <f t="shared" si="126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4"/>
        <v>182.78</v>
      </c>
      <c r="Q1969" t="s">
        <v>8317</v>
      </c>
      <c r="R1969" t="s">
        <v>8347</v>
      </c>
      <c r="S1969" s="14">
        <f t="shared" si="125"/>
        <v>41730.663530092592</v>
      </c>
      <c r="T1969" s="14">
        <f t="shared" si="126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4"/>
        <v>279.38</v>
      </c>
      <c r="Q1970" t="s">
        <v>8317</v>
      </c>
      <c r="R1970" t="s">
        <v>8347</v>
      </c>
      <c r="S1970" s="14">
        <f t="shared" si="125"/>
        <v>42676.586979166663</v>
      </c>
      <c r="T1970" s="14">
        <f t="shared" si="126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4"/>
        <v>61.38</v>
      </c>
      <c r="Q1971" t="s">
        <v>8317</v>
      </c>
      <c r="R1971" t="s">
        <v>8347</v>
      </c>
      <c r="S1971" s="14">
        <f t="shared" si="125"/>
        <v>42557.792453703703</v>
      </c>
      <c r="T1971" s="14">
        <f t="shared" si="126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4"/>
        <v>80.73</v>
      </c>
      <c r="Q1972" t="s">
        <v>8317</v>
      </c>
      <c r="R1972" t="s">
        <v>8347</v>
      </c>
      <c r="S1972" s="14">
        <f t="shared" si="125"/>
        <v>41324.193298611113</v>
      </c>
      <c r="T1972" s="14">
        <f t="shared" si="126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4"/>
        <v>272.36</v>
      </c>
      <c r="Q1973" t="s">
        <v>8317</v>
      </c>
      <c r="R1973" t="s">
        <v>8347</v>
      </c>
      <c r="S1973" s="14">
        <f t="shared" si="125"/>
        <v>41561.500706018516</v>
      </c>
      <c r="T1973" s="14">
        <f t="shared" si="126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4"/>
        <v>70.849999999999994</v>
      </c>
      <c r="Q1974" t="s">
        <v>8317</v>
      </c>
      <c r="R1974" t="s">
        <v>8347</v>
      </c>
      <c r="S1974" s="14">
        <f t="shared" si="125"/>
        <v>41201.012083333335</v>
      </c>
      <c r="T1974" s="14">
        <f t="shared" si="126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4"/>
        <v>247.94</v>
      </c>
      <c r="Q1975" t="s">
        <v>8317</v>
      </c>
      <c r="R1975" t="s">
        <v>8347</v>
      </c>
      <c r="S1975" s="14">
        <f t="shared" si="125"/>
        <v>42549.722962962958</v>
      </c>
      <c r="T1975" s="14">
        <f t="shared" si="126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4"/>
        <v>186.81</v>
      </c>
      <c r="Q1976" t="s">
        <v>8317</v>
      </c>
      <c r="R1976" t="s">
        <v>8347</v>
      </c>
      <c r="S1976" s="14">
        <f t="shared" si="125"/>
        <v>41445.334131944444</v>
      </c>
      <c r="T1976" s="14">
        <f t="shared" si="126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4"/>
        <v>131.99</v>
      </c>
      <c r="Q1977" t="s">
        <v>8317</v>
      </c>
      <c r="R1977" t="s">
        <v>8347</v>
      </c>
      <c r="S1977" s="14">
        <f t="shared" si="125"/>
        <v>41313.755219907405</v>
      </c>
      <c r="T1977" s="14">
        <f t="shared" si="126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4"/>
        <v>29.31</v>
      </c>
      <c r="Q1978" t="s">
        <v>8317</v>
      </c>
      <c r="R1978" t="s">
        <v>8347</v>
      </c>
      <c r="S1978" s="14">
        <f t="shared" si="125"/>
        <v>41438.899594907409</v>
      </c>
      <c r="T1978" s="14">
        <f t="shared" si="126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4"/>
        <v>245.02</v>
      </c>
      <c r="Q1979" t="s">
        <v>8317</v>
      </c>
      <c r="R1979" t="s">
        <v>8347</v>
      </c>
      <c r="S1979" s="14">
        <f t="shared" si="125"/>
        <v>42311.216898148152</v>
      </c>
      <c r="T1979" s="14">
        <f t="shared" si="126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4"/>
        <v>1323.25</v>
      </c>
      <c r="Q1980" t="s">
        <v>8317</v>
      </c>
      <c r="R1980" t="s">
        <v>8347</v>
      </c>
      <c r="S1980" s="14">
        <f t="shared" si="125"/>
        <v>41039.225601851853</v>
      </c>
      <c r="T1980" s="14">
        <f t="shared" si="126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4"/>
        <v>282.66000000000003</v>
      </c>
      <c r="Q1981" t="s">
        <v>8317</v>
      </c>
      <c r="R1981" t="s">
        <v>8347</v>
      </c>
      <c r="S1981" s="14">
        <f t="shared" si="125"/>
        <v>42290.460023148145</v>
      </c>
      <c r="T1981" s="14">
        <f t="shared" si="126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4"/>
        <v>91.21</v>
      </c>
      <c r="Q1982" t="s">
        <v>8317</v>
      </c>
      <c r="R1982" t="s">
        <v>8347</v>
      </c>
      <c r="S1982" s="14">
        <f t="shared" si="125"/>
        <v>42423.542384259257</v>
      </c>
      <c r="T1982" s="14">
        <f t="shared" si="126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4"/>
        <v>31.75</v>
      </c>
      <c r="Q1983" t="s">
        <v>8336</v>
      </c>
      <c r="R1983" t="s">
        <v>8348</v>
      </c>
      <c r="S1983" s="14">
        <f t="shared" si="125"/>
        <v>41799.725289351853</v>
      </c>
      <c r="T1983" s="14">
        <f t="shared" si="126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4"/>
        <v>0</v>
      </c>
      <c r="Q1984" t="s">
        <v>8336</v>
      </c>
      <c r="R1984" t="s">
        <v>8348</v>
      </c>
      <c r="S1984" s="14">
        <f t="shared" si="125"/>
        <v>42678.586655092593</v>
      </c>
      <c r="T1984" s="14">
        <f t="shared" si="126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4"/>
        <v>88.69</v>
      </c>
      <c r="Q1985" t="s">
        <v>8336</v>
      </c>
      <c r="R1985" t="s">
        <v>8348</v>
      </c>
      <c r="S1985" s="14">
        <f t="shared" si="125"/>
        <v>42593.011782407411</v>
      </c>
      <c r="T1985" s="14">
        <f t="shared" si="126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si="124"/>
        <v>453.14</v>
      </c>
      <c r="Q1986" t="s">
        <v>8336</v>
      </c>
      <c r="R1986" t="s">
        <v>8348</v>
      </c>
      <c r="S1986" s="14">
        <f t="shared" si="125"/>
        <v>41913.790289351848</v>
      </c>
      <c r="T1986" s="14">
        <f t="shared" si="126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ref="P1987:P2050" si="128">IFERROR(ROUND(E1987/L1987,2),0)</f>
        <v>12.75</v>
      </c>
      <c r="Q1987" t="s">
        <v>8336</v>
      </c>
      <c r="R1987" t="s">
        <v>8348</v>
      </c>
      <c r="S1987" s="14">
        <f t="shared" ref="S1987:S2050" si="129">(((J1987/60)/60)/24)+DATE(1970,1,1)</f>
        <v>42555.698738425926</v>
      </c>
      <c r="T1987" s="14">
        <f t="shared" ref="T1987:T2050" si="130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8"/>
        <v>1</v>
      </c>
      <c r="Q1988" t="s">
        <v>8336</v>
      </c>
      <c r="R1988" t="s">
        <v>8348</v>
      </c>
      <c r="S1988" s="14">
        <f t="shared" si="129"/>
        <v>42413.433831018512</v>
      </c>
      <c r="T1988" s="14">
        <f t="shared" si="130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8"/>
        <v>83.43</v>
      </c>
      <c r="Q1989" t="s">
        <v>8336</v>
      </c>
      <c r="R1989" t="s">
        <v>8348</v>
      </c>
      <c r="S1989" s="14">
        <f t="shared" si="129"/>
        <v>42034.639768518522</v>
      </c>
      <c r="T1989" s="14">
        <f t="shared" si="130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8"/>
        <v>25</v>
      </c>
      <c r="Q1990" t="s">
        <v>8336</v>
      </c>
      <c r="R1990" t="s">
        <v>8348</v>
      </c>
      <c r="S1990" s="14">
        <f t="shared" si="129"/>
        <v>42206.763217592597</v>
      </c>
      <c r="T1990" s="14">
        <f t="shared" si="130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8"/>
        <v>50</v>
      </c>
      <c r="Q1991" t="s">
        <v>8336</v>
      </c>
      <c r="R1991" t="s">
        <v>8348</v>
      </c>
      <c r="S1991" s="14">
        <f t="shared" si="129"/>
        <v>42685.680648148147</v>
      </c>
      <c r="T1991" s="14">
        <f t="shared" si="130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8"/>
        <v>101.8</v>
      </c>
      <c r="Q1992" t="s">
        <v>8336</v>
      </c>
      <c r="R1992" t="s">
        <v>8348</v>
      </c>
      <c r="S1992" s="14">
        <f t="shared" si="129"/>
        <v>42398.195972222224</v>
      </c>
      <c r="T1992" s="14">
        <f t="shared" si="130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8"/>
        <v>46.67</v>
      </c>
      <c r="Q1993" t="s">
        <v>8336</v>
      </c>
      <c r="R1993" t="s">
        <v>8348</v>
      </c>
      <c r="S1993" s="14">
        <f t="shared" si="129"/>
        <v>42167.89335648148</v>
      </c>
      <c r="T1993" s="14">
        <f t="shared" si="130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8"/>
        <v>1</v>
      </c>
      <c r="Q1994" t="s">
        <v>8336</v>
      </c>
      <c r="R1994" t="s">
        <v>8348</v>
      </c>
      <c r="S1994" s="14">
        <f t="shared" si="129"/>
        <v>42023.143414351856</v>
      </c>
      <c r="T1994" s="14">
        <f t="shared" si="130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t="s">
        <v>8336</v>
      </c>
      <c r="R1995" t="s">
        <v>8348</v>
      </c>
      <c r="S1995" s="14">
        <f t="shared" si="129"/>
        <v>42329.58839120371</v>
      </c>
      <c r="T1995" s="14">
        <f t="shared" si="130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t="s">
        <v>8336</v>
      </c>
      <c r="R1996" t="s">
        <v>8348</v>
      </c>
      <c r="S1996" s="14">
        <f t="shared" si="129"/>
        <v>42651.006273148145</v>
      </c>
      <c r="T1996" s="14">
        <f t="shared" si="130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t="s">
        <v>8336</v>
      </c>
      <c r="R1997" t="s">
        <v>8348</v>
      </c>
      <c r="S1997" s="14">
        <f t="shared" si="129"/>
        <v>42181.902037037042</v>
      </c>
      <c r="T1997" s="14">
        <f t="shared" si="130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t="s">
        <v>8336</v>
      </c>
      <c r="R1998" t="s">
        <v>8348</v>
      </c>
      <c r="S1998" s="14">
        <f t="shared" si="129"/>
        <v>41800.819571759261</v>
      </c>
      <c r="T1998" s="14">
        <f t="shared" si="130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t="s">
        <v>8336</v>
      </c>
      <c r="R1999" t="s">
        <v>8348</v>
      </c>
      <c r="S1999" s="14">
        <f t="shared" si="129"/>
        <v>41847.930694444447</v>
      </c>
      <c r="T1999" s="14">
        <f t="shared" si="130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t="s">
        <v>8336</v>
      </c>
      <c r="R2000" t="s">
        <v>8348</v>
      </c>
      <c r="S2000" s="14">
        <f t="shared" si="129"/>
        <v>41807.118495370371</v>
      </c>
      <c r="T2000" s="14">
        <f t="shared" si="130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t="s">
        <v>8336</v>
      </c>
      <c r="R2001" t="s">
        <v>8348</v>
      </c>
      <c r="S2001" s="14">
        <f t="shared" si="129"/>
        <v>41926.482731481483</v>
      </c>
      <c r="T2001" s="14">
        <f t="shared" si="130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t="s">
        <v>8336</v>
      </c>
      <c r="R2002" t="s">
        <v>8348</v>
      </c>
      <c r="S2002" s="14">
        <f t="shared" si="129"/>
        <v>42345.951539351852</v>
      </c>
      <c r="T2002" s="14">
        <f t="shared" si="130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t="s">
        <v>8317</v>
      </c>
      <c r="R2003" t="s">
        <v>8347</v>
      </c>
      <c r="S2003" s="14">
        <f t="shared" si="129"/>
        <v>42136.209675925929</v>
      </c>
      <c r="T2003" s="14">
        <f t="shared" si="130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t="s">
        <v>8317</v>
      </c>
      <c r="R2004" t="s">
        <v>8347</v>
      </c>
      <c r="S2004" s="14">
        <f t="shared" si="129"/>
        <v>42728.71230324074</v>
      </c>
      <c r="T2004" s="14">
        <f t="shared" si="130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t="s">
        <v>8317</v>
      </c>
      <c r="R2005" t="s">
        <v>8347</v>
      </c>
      <c r="S2005" s="14">
        <f t="shared" si="129"/>
        <v>40347.125601851854</v>
      </c>
      <c r="T2005" s="14">
        <f t="shared" si="130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t="s">
        <v>8317</v>
      </c>
      <c r="R2006" t="s">
        <v>8347</v>
      </c>
      <c r="S2006" s="14">
        <f t="shared" si="129"/>
        <v>41800.604895833334</v>
      </c>
      <c r="T2006" s="14">
        <f t="shared" si="130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t="s">
        <v>8317</v>
      </c>
      <c r="R2007" t="s">
        <v>8347</v>
      </c>
      <c r="S2007" s="14">
        <f t="shared" si="129"/>
        <v>41535.812708333331</v>
      </c>
      <c r="T2007" s="14">
        <f t="shared" si="130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t="s">
        <v>8317</v>
      </c>
      <c r="R2008" t="s">
        <v>8347</v>
      </c>
      <c r="S2008" s="14">
        <f t="shared" si="129"/>
        <v>41941.500520833331</v>
      </c>
      <c r="T2008" s="14">
        <f t="shared" si="130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t="s">
        <v>8317</v>
      </c>
      <c r="R2009" t="s">
        <v>8347</v>
      </c>
      <c r="S2009" s="14">
        <f t="shared" si="129"/>
        <v>40347.837800925925</v>
      </c>
      <c r="T2009" s="14">
        <f t="shared" si="130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t="s">
        <v>8317</v>
      </c>
      <c r="R2010" t="s">
        <v>8347</v>
      </c>
      <c r="S2010" s="14">
        <f t="shared" si="129"/>
        <v>40761.604421296295</v>
      </c>
      <c r="T2010" s="14">
        <f t="shared" si="130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t="s">
        <v>8317</v>
      </c>
      <c r="R2011" t="s">
        <v>8347</v>
      </c>
      <c r="S2011" s="14">
        <f t="shared" si="129"/>
        <v>42661.323414351849</v>
      </c>
      <c r="T2011" s="14">
        <f t="shared" si="130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t="s">
        <v>8317</v>
      </c>
      <c r="R2012" t="s">
        <v>8347</v>
      </c>
      <c r="S2012" s="14">
        <f t="shared" si="129"/>
        <v>42570.996423611112</v>
      </c>
      <c r="T2012" s="14">
        <f t="shared" si="130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t="s">
        <v>8317</v>
      </c>
      <c r="R2013" t="s">
        <v>8347</v>
      </c>
      <c r="S2013" s="14">
        <f t="shared" si="129"/>
        <v>42347.358483796299</v>
      </c>
      <c r="T2013" s="14">
        <f t="shared" si="130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t="s">
        <v>8317</v>
      </c>
      <c r="R2014" t="s">
        <v>8347</v>
      </c>
      <c r="S2014" s="14">
        <f t="shared" si="129"/>
        <v>42010.822233796294</v>
      </c>
      <c r="T2014" s="14">
        <f t="shared" si="130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t="s">
        <v>8317</v>
      </c>
      <c r="R2015" t="s">
        <v>8347</v>
      </c>
      <c r="S2015" s="14">
        <f t="shared" si="129"/>
        <v>42499.960810185185</v>
      </c>
      <c r="T2015" s="14">
        <f t="shared" si="130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t="s">
        <v>8317</v>
      </c>
      <c r="R2016" t="s">
        <v>8347</v>
      </c>
      <c r="S2016" s="14">
        <f t="shared" si="129"/>
        <v>41324.214571759258</v>
      </c>
      <c r="T2016" s="14">
        <f t="shared" si="130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t="s">
        <v>8317</v>
      </c>
      <c r="R2017" t="s">
        <v>8347</v>
      </c>
      <c r="S2017" s="14">
        <f t="shared" si="129"/>
        <v>40765.876886574071</v>
      </c>
      <c r="T2017" s="14">
        <f t="shared" si="130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t="s">
        <v>8317</v>
      </c>
      <c r="R2018" t="s">
        <v>8347</v>
      </c>
      <c r="S2018" s="14">
        <f t="shared" si="129"/>
        <v>41312.88077546296</v>
      </c>
      <c r="T2018" s="14">
        <f t="shared" si="130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t="s">
        <v>8317</v>
      </c>
      <c r="R2019" t="s">
        <v>8347</v>
      </c>
      <c r="S2019" s="14">
        <f t="shared" si="129"/>
        <v>40961.057349537034</v>
      </c>
      <c r="T2019" s="14">
        <f t="shared" si="130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t="s">
        <v>8317</v>
      </c>
      <c r="R2020" t="s">
        <v>8347</v>
      </c>
      <c r="S2020" s="14">
        <f t="shared" si="129"/>
        <v>42199.365844907406</v>
      </c>
      <c r="T2020" s="14">
        <f t="shared" si="130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t="s">
        <v>8317</v>
      </c>
      <c r="R2021" t="s">
        <v>8347</v>
      </c>
      <c r="S2021" s="14">
        <f t="shared" si="129"/>
        <v>42605.70857638889</v>
      </c>
      <c r="T2021" s="14">
        <f t="shared" si="130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t="s">
        <v>8317</v>
      </c>
      <c r="R2022" t="s">
        <v>8347</v>
      </c>
      <c r="S2022" s="14">
        <f t="shared" si="129"/>
        <v>41737.097499999996</v>
      </c>
      <c r="T2022" s="14">
        <f t="shared" si="130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t="s">
        <v>8317</v>
      </c>
      <c r="R2023" t="s">
        <v>8347</v>
      </c>
      <c r="S2023" s="14">
        <f t="shared" si="129"/>
        <v>41861.070567129631</v>
      </c>
      <c r="T2023" s="14">
        <f t="shared" si="130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t="s">
        <v>8317</v>
      </c>
      <c r="R2024" t="s">
        <v>8347</v>
      </c>
      <c r="S2024" s="14">
        <f t="shared" si="129"/>
        <v>42502.569120370375</v>
      </c>
      <c r="T2024" s="14">
        <f t="shared" si="130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t="s">
        <v>8317</v>
      </c>
      <c r="R2025" t="s">
        <v>8347</v>
      </c>
      <c r="S2025" s="14">
        <f t="shared" si="129"/>
        <v>42136.420752314814</v>
      </c>
      <c r="T2025" s="14">
        <f t="shared" si="130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t="s">
        <v>8317</v>
      </c>
      <c r="R2026" t="s">
        <v>8347</v>
      </c>
      <c r="S2026" s="14">
        <f t="shared" si="129"/>
        <v>41099.966944444444</v>
      </c>
      <c r="T2026" s="14">
        <f t="shared" si="130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t="s">
        <v>8317</v>
      </c>
      <c r="R2027" t="s">
        <v>8347</v>
      </c>
      <c r="S2027" s="14">
        <f t="shared" si="129"/>
        <v>42136.184560185182</v>
      </c>
      <c r="T2027" s="14">
        <f t="shared" si="130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t="s">
        <v>8317</v>
      </c>
      <c r="R2028" t="s">
        <v>8347</v>
      </c>
      <c r="S2028" s="14">
        <f t="shared" si="129"/>
        <v>41704.735937500001</v>
      </c>
      <c r="T2028" s="14">
        <f t="shared" si="130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t="s">
        <v>8317</v>
      </c>
      <c r="R2029" t="s">
        <v>8347</v>
      </c>
      <c r="S2029" s="14">
        <f t="shared" si="129"/>
        <v>42048.813877314817</v>
      </c>
      <c r="T2029" s="14">
        <f t="shared" si="130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t="s">
        <v>8317</v>
      </c>
      <c r="R2030" t="s">
        <v>8347</v>
      </c>
      <c r="S2030" s="14">
        <f t="shared" si="129"/>
        <v>40215.919050925928</v>
      </c>
      <c r="T2030" s="14">
        <f t="shared" si="130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t="s">
        <v>8317</v>
      </c>
      <c r="R2031" t="s">
        <v>8347</v>
      </c>
      <c r="S2031" s="14">
        <f t="shared" si="129"/>
        <v>41848.021770833337</v>
      </c>
      <c r="T2031" s="14">
        <f t="shared" si="130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t="s">
        <v>8317</v>
      </c>
      <c r="R2032" t="s">
        <v>8347</v>
      </c>
      <c r="S2032" s="14">
        <f t="shared" si="129"/>
        <v>41212.996481481481</v>
      </c>
      <c r="T2032" s="14">
        <f t="shared" si="130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t="s">
        <v>8317</v>
      </c>
      <c r="R2033" t="s">
        <v>8347</v>
      </c>
      <c r="S2033" s="14">
        <f t="shared" si="129"/>
        <v>41975.329317129625</v>
      </c>
      <c r="T2033" s="14">
        <f t="shared" si="130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t="s">
        <v>8317</v>
      </c>
      <c r="R2034" t="s">
        <v>8347</v>
      </c>
      <c r="S2034" s="14">
        <f t="shared" si="129"/>
        <v>42689.565671296295</v>
      </c>
      <c r="T2034" s="14">
        <f t="shared" si="130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t="s">
        <v>8317</v>
      </c>
      <c r="R2035" t="s">
        <v>8347</v>
      </c>
      <c r="S2035" s="14">
        <f t="shared" si="129"/>
        <v>41725.082384259258</v>
      </c>
      <c r="T2035" s="14">
        <f t="shared" si="130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t="s">
        <v>8317</v>
      </c>
      <c r="R2036" t="s">
        <v>8347</v>
      </c>
      <c r="S2036" s="14">
        <f t="shared" si="129"/>
        <v>42076.130011574074</v>
      </c>
      <c r="T2036" s="14">
        <f t="shared" si="130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t="s">
        <v>8317</v>
      </c>
      <c r="R2037" t="s">
        <v>8347</v>
      </c>
      <c r="S2037" s="14">
        <f t="shared" si="129"/>
        <v>42311.625081018516</v>
      </c>
      <c r="T2037" s="14">
        <f t="shared" si="130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t="s">
        <v>8317</v>
      </c>
      <c r="R2038" t="s">
        <v>8347</v>
      </c>
      <c r="S2038" s="14">
        <f t="shared" si="129"/>
        <v>41738.864803240744</v>
      </c>
      <c r="T2038" s="14">
        <f t="shared" si="130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t="s">
        <v>8317</v>
      </c>
      <c r="R2039" t="s">
        <v>8347</v>
      </c>
      <c r="S2039" s="14">
        <f t="shared" si="129"/>
        <v>41578.210104166668</v>
      </c>
      <c r="T2039" s="14">
        <f t="shared" si="130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t="s">
        <v>8317</v>
      </c>
      <c r="R2040" t="s">
        <v>8347</v>
      </c>
      <c r="S2040" s="14">
        <f t="shared" si="129"/>
        <v>41424.27107638889</v>
      </c>
      <c r="T2040" s="14">
        <f t="shared" si="130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t="s">
        <v>8317</v>
      </c>
      <c r="R2041" t="s">
        <v>8347</v>
      </c>
      <c r="S2041" s="14">
        <f t="shared" si="129"/>
        <v>42675.438946759255</v>
      </c>
      <c r="T2041" s="14">
        <f t="shared" si="130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t="s">
        <v>8317</v>
      </c>
      <c r="R2042" t="s">
        <v>8347</v>
      </c>
      <c r="S2042" s="14">
        <f t="shared" si="129"/>
        <v>41578.927118055559</v>
      </c>
      <c r="T2042" s="14">
        <f t="shared" si="130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t="s">
        <v>8317</v>
      </c>
      <c r="R2043" t="s">
        <v>8347</v>
      </c>
      <c r="S2043" s="14">
        <f t="shared" si="129"/>
        <v>42654.525775462964</v>
      </c>
      <c r="T2043" s="14">
        <f t="shared" si="130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t="s">
        <v>8317</v>
      </c>
      <c r="R2044" t="s">
        <v>8347</v>
      </c>
      <c r="S2044" s="14">
        <f t="shared" si="129"/>
        <v>42331.708032407405</v>
      </c>
      <c r="T2044" s="14">
        <f t="shared" si="130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t="s">
        <v>8317</v>
      </c>
      <c r="R2045" t="s">
        <v>8347</v>
      </c>
      <c r="S2045" s="14">
        <f t="shared" si="129"/>
        <v>42661.176817129628</v>
      </c>
      <c r="T2045" s="14">
        <f t="shared" si="130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t="s">
        <v>8317</v>
      </c>
      <c r="R2046" t="s">
        <v>8347</v>
      </c>
      <c r="S2046" s="14">
        <f t="shared" si="129"/>
        <v>42138.684189814812</v>
      </c>
      <c r="T2046" s="14">
        <f t="shared" si="130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t="s">
        <v>8317</v>
      </c>
      <c r="R2047" t="s">
        <v>8347</v>
      </c>
      <c r="S2047" s="14">
        <f t="shared" si="129"/>
        <v>41069.088506944441</v>
      </c>
      <c r="T2047" s="14">
        <f t="shared" si="130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t="s">
        <v>8317</v>
      </c>
      <c r="R2048" t="s">
        <v>8347</v>
      </c>
      <c r="S2048" s="14">
        <f t="shared" si="129"/>
        <v>41387.171805555554</v>
      </c>
      <c r="T2048" s="14">
        <f t="shared" si="130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t="s">
        <v>8317</v>
      </c>
      <c r="R2049" t="s">
        <v>8347</v>
      </c>
      <c r="S2049" s="14">
        <f t="shared" si="129"/>
        <v>42081.903587962966</v>
      </c>
      <c r="T2049" s="14">
        <f t="shared" si="130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si="128"/>
        <v>91.83</v>
      </c>
      <c r="Q2050" t="s">
        <v>8317</v>
      </c>
      <c r="R2050" t="s">
        <v>8347</v>
      </c>
      <c r="S2050" s="14">
        <f t="shared" si="129"/>
        <v>41387.651516203703</v>
      </c>
      <c r="T2050" s="14">
        <f t="shared" si="130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ref="P2051:P2114" si="132">IFERROR(ROUND(E2051/L2051,2),0)</f>
        <v>80.989999999999995</v>
      </c>
      <c r="Q2051" t="s">
        <v>8317</v>
      </c>
      <c r="R2051" t="s">
        <v>8347</v>
      </c>
      <c r="S2051" s="14">
        <f t="shared" ref="S2051:S2114" si="133">(((J2051/60)/60)/24)+DATE(1970,1,1)</f>
        <v>41575.527349537035</v>
      </c>
      <c r="T2051" s="14">
        <f t="shared" ref="T2051:T2114" si="134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2"/>
        <v>278.39</v>
      </c>
      <c r="Q2052" t="s">
        <v>8317</v>
      </c>
      <c r="R2052" t="s">
        <v>8347</v>
      </c>
      <c r="S2052" s="14">
        <f t="shared" si="133"/>
        <v>42115.071504629625</v>
      </c>
      <c r="T2052" s="14">
        <f t="shared" si="134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2"/>
        <v>43.1</v>
      </c>
      <c r="Q2053" t="s">
        <v>8317</v>
      </c>
      <c r="R2053" t="s">
        <v>8347</v>
      </c>
      <c r="S2053" s="14">
        <f t="shared" si="133"/>
        <v>41604.022418981483</v>
      </c>
      <c r="T2053" s="14">
        <f t="shared" si="134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2"/>
        <v>326.29000000000002</v>
      </c>
      <c r="Q2054" t="s">
        <v>8317</v>
      </c>
      <c r="R2054" t="s">
        <v>8347</v>
      </c>
      <c r="S2054" s="14">
        <f t="shared" si="133"/>
        <v>42375.08394675926</v>
      </c>
      <c r="T2054" s="14">
        <f t="shared" si="134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2"/>
        <v>41.74</v>
      </c>
      <c r="Q2055" t="s">
        <v>8317</v>
      </c>
      <c r="R2055" t="s">
        <v>8347</v>
      </c>
      <c r="S2055" s="14">
        <f t="shared" si="133"/>
        <v>42303.617488425924</v>
      </c>
      <c r="T2055" s="14">
        <f t="shared" si="134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2"/>
        <v>64.02</v>
      </c>
      <c r="Q2056" t="s">
        <v>8317</v>
      </c>
      <c r="R2056" t="s">
        <v>8347</v>
      </c>
      <c r="S2056" s="14">
        <f t="shared" si="133"/>
        <v>41731.520949074074</v>
      </c>
      <c r="T2056" s="14">
        <f t="shared" si="134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2"/>
        <v>99.46</v>
      </c>
      <c r="Q2057" t="s">
        <v>8317</v>
      </c>
      <c r="R2057" t="s">
        <v>8347</v>
      </c>
      <c r="S2057" s="14">
        <f t="shared" si="133"/>
        <v>41946.674108796295</v>
      </c>
      <c r="T2057" s="14">
        <f t="shared" si="134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2"/>
        <v>138.49</v>
      </c>
      <c r="Q2058" t="s">
        <v>8317</v>
      </c>
      <c r="R2058" t="s">
        <v>8347</v>
      </c>
      <c r="S2058" s="14">
        <f t="shared" si="133"/>
        <v>41351.76090277778</v>
      </c>
      <c r="T2058" s="14">
        <f t="shared" si="134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2"/>
        <v>45.55</v>
      </c>
      <c r="Q2059" t="s">
        <v>8317</v>
      </c>
      <c r="R2059" t="s">
        <v>8347</v>
      </c>
      <c r="S2059" s="14">
        <f t="shared" si="133"/>
        <v>42396.494583333333</v>
      </c>
      <c r="T2059" s="14">
        <f t="shared" si="134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2"/>
        <v>10.51</v>
      </c>
      <c r="Q2060" t="s">
        <v>8317</v>
      </c>
      <c r="R2060" t="s">
        <v>8347</v>
      </c>
      <c r="S2060" s="14">
        <f t="shared" si="133"/>
        <v>42026.370717592596</v>
      </c>
      <c r="T2060" s="14">
        <f t="shared" si="134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2"/>
        <v>114.77</v>
      </c>
      <c r="Q2061" t="s">
        <v>8317</v>
      </c>
      <c r="R2061" t="s">
        <v>8347</v>
      </c>
      <c r="S2061" s="14">
        <f t="shared" si="133"/>
        <v>42361.602476851855</v>
      </c>
      <c r="T2061" s="14">
        <f t="shared" si="134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2"/>
        <v>36</v>
      </c>
      <c r="Q2062" t="s">
        <v>8317</v>
      </c>
      <c r="R2062" t="s">
        <v>8347</v>
      </c>
      <c r="S2062" s="14">
        <f t="shared" si="133"/>
        <v>41783.642939814818</v>
      </c>
      <c r="T2062" s="14">
        <f t="shared" si="134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2"/>
        <v>154.16999999999999</v>
      </c>
      <c r="Q2063" t="s">
        <v>8317</v>
      </c>
      <c r="R2063" t="s">
        <v>8347</v>
      </c>
      <c r="S2063" s="14">
        <f t="shared" si="133"/>
        <v>42705.764513888891</v>
      </c>
      <c r="T2063" s="14">
        <f t="shared" si="134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2"/>
        <v>566.39</v>
      </c>
      <c r="Q2064" t="s">
        <v>8317</v>
      </c>
      <c r="R2064" t="s">
        <v>8347</v>
      </c>
      <c r="S2064" s="14">
        <f t="shared" si="133"/>
        <v>42423.3830787037</v>
      </c>
      <c r="T2064" s="14">
        <f t="shared" si="134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2"/>
        <v>120.86</v>
      </c>
      <c r="Q2065" t="s">
        <v>8317</v>
      </c>
      <c r="R2065" t="s">
        <v>8347</v>
      </c>
      <c r="S2065" s="14">
        <f t="shared" si="133"/>
        <v>42472.73265046296</v>
      </c>
      <c r="T2065" s="14">
        <f t="shared" si="134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2"/>
        <v>86.16</v>
      </c>
      <c r="Q2066" t="s">
        <v>8317</v>
      </c>
      <c r="R2066" t="s">
        <v>8347</v>
      </c>
      <c r="S2066" s="14">
        <f t="shared" si="133"/>
        <v>41389.364849537036</v>
      </c>
      <c r="T2066" s="14">
        <f t="shared" si="134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2"/>
        <v>51.21</v>
      </c>
      <c r="Q2067" t="s">
        <v>8317</v>
      </c>
      <c r="R2067" t="s">
        <v>8347</v>
      </c>
      <c r="S2067" s="14">
        <f t="shared" si="133"/>
        <v>41603.333668981482</v>
      </c>
      <c r="T2067" s="14">
        <f t="shared" si="134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2"/>
        <v>67.260000000000005</v>
      </c>
      <c r="Q2068" t="s">
        <v>8317</v>
      </c>
      <c r="R2068" t="s">
        <v>8347</v>
      </c>
      <c r="S2068" s="14">
        <f t="shared" si="133"/>
        <v>41844.771793981483</v>
      </c>
      <c r="T2068" s="14">
        <f t="shared" si="134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2"/>
        <v>62.8</v>
      </c>
      <c r="Q2069" t="s">
        <v>8317</v>
      </c>
      <c r="R2069" t="s">
        <v>8347</v>
      </c>
      <c r="S2069" s="14">
        <f t="shared" si="133"/>
        <v>42115.853888888887</v>
      </c>
      <c r="T2069" s="14">
        <f t="shared" si="134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2"/>
        <v>346.13</v>
      </c>
      <c r="Q2070" t="s">
        <v>8317</v>
      </c>
      <c r="R2070" t="s">
        <v>8347</v>
      </c>
      <c r="S2070" s="14">
        <f t="shared" si="133"/>
        <v>42633.841608796298</v>
      </c>
      <c r="T2070" s="14">
        <f t="shared" si="134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2"/>
        <v>244.12</v>
      </c>
      <c r="Q2071" t="s">
        <v>8317</v>
      </c>
      <c r="R2071" t="s">
        <v>8347</v>
      </c>
      <c r="S2071" s="14">
        <f t="shared" si="133"/>
        <v>42340.972118055557</v>
      </c>
      <c r="T2071" s="14">
        <f t="shared" si="134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2"/>
        <v>259.25</v>
      </c>
      <c r="Q2072" t="s">
        <v>8317</v>
      </c>
      <c r="R2072" t="s">
        <v>8347</v>
      </c>
      <c r="S2072" s="14">
        <f t="shared" si="133"/>
        <v>42519.6565162037</v>
      </c>
      <c r="T2072" s="14">
        <f t="shared" si="134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2"/>
        <v>201.96</v>
      </c>
      <c r="Q2073" t="s">
        <v>8317</v>
      </c>
      <c r="R2073" t="s">
        <v>8347</v>
      </c>
      <c r="S2073" s="14">
        <f t="shared" si="133"/>
        <v>42600.278749999998</v>
      </c>
      <c r="T2073" s="14">
        <f t="shared" si="134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32"/>
        <v>226.21</v>
      </c>
      <c r="Q2074" t="s">
        <v>8317</v>
      </c>
      <c r="R2074" t="s">
        <v>8347</v>
      </c>
      <c r="S2074" s="14">
        <f t="shared" si="133"/>
        <v>42467.581388888888</v>
      </c>
      <c r="T2074" s="14">
        <f t="shared" si="134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2"/>
        <v>324.69</v>
      </c>
      <c r="Q2075" t="s">
        <v>8317</v>
      </c>
      <c r="R2075" t="s">
        <v>8347</v>
      </c>
      <c r="S2075" s="14">
        <f t="shared" si="133"/>
        <v>42087.668032407411</v>
      </c>
      <c r="T2075" s="14">
        <f t="shared" si="134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2"/>
        <v>205</v>
      </c>
      <c r="Q2076" t="s">
        <v>8317</v>
      </c>
      <c r="R2076" t="s">
        <v>8347</v>
      </c>
      <c r="S2076" s="14">
        <f t="shared" si="133"/>
        <v>42466.826180555552</v>
      </c>
      <c r="T2076" s="14">
        <f t="shared" si="134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2"/>
        <v>20.47</v>
      </c>
      <c r="Q2077" t="s">
        <v>8317</v>
      </c>
      <c r="R2077" t="s">
        <v>8347</v>
      </c>
      <c r="S2077" s="14">
        <f t="shared" si="133"/>
        <v>41450.681574074071</v>
      </c>
      <c r="T2077" s="14">
        <f t="shared" si="134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2"/>
        <v>116.35</v>
      </c>
      <c r="Q2078" t="s">
        <v>8317</v>
      </c>
      <c r="R2078" t="s">
        <v>8347</v>
      </c>
      <c r="S2078" s="14">
        <f t="shared" si="133"/>
        <v>41803.880659722221</v>
      </c>
      <c r="T2078" s="14">
        <f t="shared" si="134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2"/>
        <v>307.2</v>
      </c>
      <c r="Q2079" t="s">
        <v>8317</v>
      </c>
      <c r="R2079" t="s">
        <v>8347</v>
      </c>
      <c r="S2079" s="14">
        <f t="shared" si="133"/>
        <v>42103.042546296296</v>
      </c>
      <c r="T2079" s="14">
        <f t="shared" si="134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2"/>
        <v>546.69000000000005</v>
      </c>
      <c r="Q2080" t="s">
        <v>8317</v>
      </c>
      <c r="R2080" t="s">
        <v>8347</v>
      </c>
      <c r="S2080" s="14">
        <f t="shared" si="133"/>
        <v>42692.771493055552</v>
      </c>
      <c r="T2080" s="14">
        <f t="shared" si="134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2"/>
        <v>47.47</v>
      </c>
      <c r="Q2081" t="s">
        <v>8317</v>
      </c>
      <c r="R2081" t="s">
        <v>8347</v>
      </c>
      <c r="S2081" s="14">
        <f t="shared" si="133"/>
        <v>42150.71056712963</v>
      </c>
      <c r="T2081" s="14">
        <f t="shared" si="134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2"/>
        <v>101.56</v>
      </c>
      <c r="Q2082" t="s">
        <v>8317</v>
      </c>
      <c r="R2082" t="s">
        <v>8347</v>
      </c>
      <c r="S2082" s="14">
        <f t="shared" si="133"/>
        <v>42289.957175925927</v>
      </c>
      <c r="T2082" s="14">
        <f t="shared" si="134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2"/>
        <v>72.91</v>
      </c>
      <c r="Q2083" t="s">
        <v>8323</v>
      </c>
      <c r="R2083" t="s">
        <v>8327</v>
      </c>
      <c r="S2083" s="14">
        <f t="shared" si="133"/>
        <v>41004.156886574077</v>
      </c>
      <c r="T2083" s="14">
        <f t="shared" si="134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2"/>
        <v>43.71</v>
      </c>
      <c r="Q2084" t="s">
        <v>8323</v>
      </c>
      <c r="R2084" t="s">
        <v>8327</v>
      </c>
      <c r="S2084" s="14">
        <f t="shared" si="133"/>
        <v>40811.120324074072</v>
      </c>
      <c r="T2084" s="14">
        <f t="shared" si="134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2"/>
        <v>34</v>
      </c>
      <c r="Q2085" t="s">
        <v>8323</v>
      </c>
      <c r="R2085" t="s">
        <v>8327</v>
      </c>
      <c r="S2085" s="14">
        <f t="shared" si="133"/>
        <v>41034.72216435185</v>
      </c>
      <c r="T2085" s="14">
        <f t="shared" si="134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2"/>
        <v>70.650000000000006</v>
      </c>
      <c r="Q2086" t="s">
        <v>8323</v>
      </c>
      <c r="R2086" t="s">
        <v>8327</v>
      </c>
      <c r="S2086" s="14">
        <f t="shared" si="133"/>
        <v>41731.833124999997</v>
      </c>
      <c r="T2086" s="14">
        <f t="shared" si="134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2"/>
        <v>89.3</v>
      </c>
      <c r="Q2087" t="s">
        <v>8323</v>
      </c>
      <c r="R2087" t="s">
        <v>8327</v>
      </c>
      <c r="S2087" s="14">
        <f t="shared" si="133"/>
        <v>41075.835497685184</v>
      </c>
      <c r="T2087" s="14">
        <f t="shared" si="134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2"/>
        <v>115.09</v>
      </c>
      <c r="Q2088" t="s">
        <v>8323</v>
      </c>
      <c r="R2088" t="s">
        <v>8327</v>
      </c>
      <c r="S2088" s="14">
        <f t="shared" si="133"/>
        <v>40860.67050925926</v>
      </c>
      <c r="T2088" s="14">
        <f t="shared" si="134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2"/>
        <v>62.12</v>
      </c>
      <c r="Q2089" t="s">
        <v>8323</v>
      </c>
      <c r="R2089" t="s">
        <v>8327</v>
      </c>
      <c r="S2089" s="14">
        <f t="shared" si="133"/>
        <v>40764.204375000001</v>
      </c>
      <c r="T2089" s="14">
        <f t="shared" si="134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2"/>
        <v>46.2</v>
      </c>
      <c r="Q2090" t="s">
        <v>8323</v>
      </c>
      <c r="R2090" t="s">
        <v>8327</v>
      </c>
      <c r="S2090" s="14">
        <f t="shared" si="133"/>
        <v>40395.714722222219</v>
      </c>
      <c r="T2090" s="14">
        <f t="shared" si="134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2"/>
        <v>48.55</v>
      </c>
      <c r="Q2091" t="s">
        <v>8323</v>
      </c>
      <c r="R2091" t="s">
        <v>8327</v>
      </c>
      <c r="S2091" s="14">
        <f t="shared" si="133"/>
        <v>41453.076319444444</v>
      </c>
      <c r="T2091" s="14">
        <f t="shared" si="134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2"/>
        <v>57.52</v>
      </c>
      <c r="Q2092" t="s">
        <v>8323</v>
      </c>
      <c r="R2092" t="s">
        <v>8327</v>
      </c>
      <c r="S2092" s="14">
        <f t="shared" si="133"/>
        <v>41299.381423611114</v>
      </c>
      <c r="T2092" s="14">
        <f t="shared" si="134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2"/>
        <v>88.15</v>
      </c>
      <c r="Q2093" t="s">
        <v>8323</v>
      </c>
      <c r="R2093" t="s">
        <v>8327</v>
      </c>
      <c r="S2093" s="14">
        <f t="shared" si="133"/>
        <v>40555.322662037033</v>
      </c>
      <c r="T2093" s="14">
        <f t="shared" si="134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2"/>
        <v>110.49</v>
      </c>
      <c r="Q2094" t="s">
        <v>8323</v>
      </c>
      <c r="R2094" t="s">
        <v>8327</v>
      </c>
      <c r="S2094" s="14">
        <f t="shared" si="133"/>
        <v>40763.707546296297</v>
      </c>
      <c r="T2094" s="14">
        <f t="shared" si="134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2"/>
        <v>66.83</v>
      </c>
      <c r="Q2095" t="s">
        <v>8323</v>
      </c>
      <c r="R2095" t="s">
        <v>8327</v>
      </c>
      <c r="S2095" s="14">
        <f t="shared" si="133"/>
        <v>41205.854537037041</v>
      </c>
      <c r="T2095" s="14">
        <f t="shared" si="134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2"/>
        <v>58.6</v>
      </c>
      <c r="Q2096" t="s">
        <v>8323</v>
      </c>
      <c r="R2096" t="s">
        <v>8327</v>
      </c>
      <c r="S2096" s="14">
        <f t="shared" si="133"/>
        <v>40939.02002314815</v>
      </c>
      <c r="T2096" s="14">
        <f t="shared" si="134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2"/>
        <v>113.64</v>
      </c>
      <c r="Q2097" t="s">
        <v>8323</v>
      </c>
      <c r="R2097" t="s">
        <v>8327</v>
      </c>
      <c r="S2097" s="14">
        <f t="shared" si="133"/>
        <v>40758.733483796292</v>
      </c>
      <c r="T2097" s="14">
        <f t="shared" si="134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2"/>
        <v>43.57</v>
      </c>
      <c r="Q2098" t="s">
        <v>8323</v>
      </c>
      <c r="R2098" t="s">
        <v>8327</v>
      </c>
      <c r="S2098" s="14">
        <f t="shared" si="133"/>
        <v>41192.758506944447</v>
      </c>
      <c r="T2098" s="14">
        <f t="shared" si="134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2"/>
        <v>78.95</v>
      </c>
      <c r="Q2099" t="s">
        <v>8323</v>
      </c>
      <c r="R2099" t="s">
        <v>8327</v>
      </c>
      <c r="S2099" s="14">
        <f t="shared" si="133"/>
        <v>40818.58489583333</v>
      </c>
      <c r="T2099" s="14">
        <f t="shared" si="134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2"/>
        <v>188.13</v>
      </c>
      <c r="Q2100" t="s">
        <v>8323</v>
      </c>
      <c r="R2100" t="s">
        <v>8327</v>
      </c>
      <c r="S2100" s="14">
        <f t="shared" si="133"/>
        <v>40946.11383101852</v>
      </c>
      <c r="T2100" s="14">
        <f t="shared" si="134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2"/>
        <v>63.03</v>
      </c>
      <c r="Q2101" t="s">
        <v>8323</v>
      </c>
      <c r="R2101" t="s">
        <v>8327</v>
      </c>
      <c r="S2101" s="14">
        <f t="shared" si="133"/>
        <v>42173.746342592596</v>
      </c>
      <c r="T2101" s="14">
        <f t="shared" si="134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2"/>
        <v>30.37</v>
      </c>
      <c r="Q2102" t="s">
        <v>8323</v>
      </c>
      <c r="R2102" t="s">
        <v>8327</v>
      </c>
      <c r="S2102" s="14">
        <f t="shared" si="133"/>
        <v>41074.834965277776</v>
      </c>
      <c r="T2102" s="14">
        <f t="shared" si="134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2"/>
        <v>51.48</v>
      </c>
      <c r="Q2103" t="s">
        <v>8323</v>
      </c>
      <c r="R2103" t="s">
        <v>8327</v>
      </c>
      <c r="S2103" s="14">
        <f t="shared" si="133"/>
        <v>40892.149467592593</v>
      </c>
      <c r="T2103" s="14">
        <f t="shared" si="134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2"/>
        <v>35.79</v>
      </c>
      <c r="Q2104" t="s">
        <v>8323</v>
      </c>
      <c r="R2104" t="s">
        <v>8327</v>
      </c>
      <c r="S2104" s="14">
        <f t="shared" si="133"/>
        <v>40638.868611111109</v>
      </c>
      <c r="T2104" s="14">
        <f t="shared" si="134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2"/>
        <v>98.82</v>
      </c>
      <c r="Q2105" t="s">
        <v>8323</v>
      </c>
      <c r="R2105" t="s">
        <v>8327</v>
      </c>
      <c r="S2105" s="14">
        <f t="shared" si="133"/>
        <v>41192.754942129628</v>
      </c>
      <c r="T2105" s="14">
        <f t="shared" si="134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2"/>
        <v>28</v>
      </c>
      <c r="Q2106" t="s">
        <v>8323</v>
      </c>
      <c r="R2106" t="s">
        <v>8327</v>
      </c>
      <c r="S2106" s="14">
        <f t="shared" si="133"/>
        <v>41394.074467592596</v>
      </c>
      <c r="T2106" s="14">
        <f t="shared" si="134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2"/>
        <v>51.31</v>
      </c>
      <c r="Q2107" t="s">
        <v>8323</v>
      </c>
      <c r="R2107" t="s">
        <v>8327</v>
      </c>
      <c r="S2107" s="14">
        <f t="shared" si="133"/>
        <v>41951.788807870369</v>
      </c>
      <c r="T2107" s="14">
        <f t="shared" si="134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2"/>
        <v>53.52</v>
      </c>
      <c r="Q2108" t="s">
        <v>8323</v>
      </c>
      <c r="R2108" t="s">
        <v>8327</v>
      </c>
      <c r="S2108" s="14">
        <f t="shared" si="133"/>
        <v>41270.21497685185</v>
      </c>
      <c r="T2108" s="14">
        <f t="shared" si="134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2"/>
        <v>37.15</v>
      </c>
      <c r="Q2109" t="s">
        <v>8323</v>
      </c>
      <c r="R2109" t="s">
        <v>8327</v>
      </c>
      <c r="S2109" s="14">
        <f t="shared" si="133"/>
        <v>41934.71056712963</v>
      </c>
      <c r="T2109" s="14">
        <f t="shared" si="134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2"/>
        <v>89.9</v>
      </c>
      <c r="Q2110" t="s">
        <v>8323</v>
      </c>
      <c r="R2110" t="s">
        <v>8327</v>
      </c>
      <c r="S2110" s="14">
        <f t="shared" si="133"/>
        <v>41135.175694444442</v>
      </c>
      <c r="T2110" s="14">
        <f t="shared" si="134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2"/>
        <v>106.53</v>
      </c>
      <c r="Q2111" t="s">
        <v>8323</v>
      </c>
      <c r="R2111" t="s">
        <v>8327</v>
      </c>
      <c r="S2111" s="14">
        <f t="shared" si="133"/>
        <v>42160.708530092597</v>
      </c>
      <c r="T2111" s="14">
        <f t="shared" si="134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2"/>
        <v>52.82</v>
      </c>
      <c r="Q2112" t="s">
        <v>8323</v>
      </c>
      <c r="R2112" t="s">
        <v>8327</v>
      </c>
      <c r="S2112" s="14">
        <f t="shared" si="133"/>
        <v>41759.670937499999</v>
      </c>
      <c r="T2112" s="14">
        <f t="shared" si="134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2"/>
        <v>54.62</v>
      </c>
      <c r="Q2113" t="s">
        <v>8323</v>
      </c>
      <c r="R2113" t="s">
        <v>8327</v>
      </c>
      <c r="S2113" s="14">
        <f t="shared" si="133"/>
        <v>40703.197048611109</v>
      </c>
      <c r="T2113" s="14">
        <f t="shared" si="134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si="132"/>
        <v>27.27</v>
      </c>
      <c r="Q2114" t="s">
        <v>8323</v>
      </c>
      <c r="R2114" t="s">
        <v>8327</v>
      </c>
      <c r="S2114" s="14">
        <f t="shared" si="133"/>
        <v>41365.928159722222</v>
      </c>
      <c r="T2114" s="14">
        <f t="shared" si="134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ref="P2115:P2178" si="136">IFERROR(ROUND(E2115/L2115,2),0)</f>
        <v>68.599999999999994</v>
      </c>
      <c r="Q2115" t="s">
        <v>8323</v>
      </c>
      <c r="R2115" t="s">
        <v>8327</v>
      </c>
      <c r="S2115" s="14">
        <f t="shared" ref="S2115:S2178" si="137">(((J2115/60)/60)/24)+DATE(1970,1,1)</f>
        <v>41870.86546296296</v>
      </c>
      <c r="T2115" s="14">
        <f t="shared" ref="T2115:T2178" si="138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6"/>
        <v>35.61</v>
      </c>
      <c r="Q2116" t="s">
        <v>8323</v>
      </c>
      <c r="R2116" t="s">
        <v>8327</v>
      </c>
      <c r="S2116" s="14">
        <f t="shared" si="137"/>
        <v>40458.815625000003</v>
      </c>
      <c r="T2116" s="14">
        <f t="shared" si="138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6"/>
        <v>94.03</v>
      </c>
      <c r="Q2117" t="s">
        <v>8323</v>
      </c>
      <c r="R2117" t="s">
        <v>8327</v>
      </c>
      <c r="S2117" s="14">
        <f t="shared" si="137"/>
        <v>40564.081030092595</v>
      </c>
      <c r="T2117" s="14">
        <f t="shared" si="138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6"/>
        <v>526.46</v>
      </c>
      <c r="Q2118" t="s">
        <v>8323</v>
      </c>
      <c r="R2118" t="s">
        <v>8327</v>
      </c>
      <c r="S2118" s="14">
        <f t="shared" si="137"/>
        <v>41136.777812500004</v>
      </c>
      <c r="T2118" s="14">
        <f t="shared" si="138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6"/>
        <v>50.66</v>
      </c>
      <c r="Q2119" t="s">
        <v>8323</v>
      </c>
      <c r="R2119" t="s">
        <v>8327</v>
      </c>
      <c r="S2119" s="14">
        <f t="shared" si="137"/>
        <v>42290.059594907405</v>
      </c>
      <c r="T2119" s="14">
        <f t="shared" si="138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6"/>
        <v>79.180000000000007</v>
      </c>
      <c r="Q2120" t="s">
        <v>8323</v>
      </c>
      <c r="R2120" t="s">
        <v>8327</v>
      </c>
      <c r="S2120" s="14">
        <f t="shared" si="137"/>
        <v>40718.839537037034</v>
      </c>
      <c r="T2120" s="14">
        <f t="shared" si="138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6"/>
        <v>91.59</v>
      </c>
      <c r="Q2121" t="s">
        <v>8323</v>
      </c>
      <c r="R2121" t="s">
        <v>8327</v>
      </c>
      <c r="S2121" s="14">
        <f t="shared" si="137"/>
        <v>41107.130150462966</v>
      </c>
      <c r="T2121" s="14">
        <f t="shared" si="138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6"/>
        <v>116.96</v>
      </c>
      <c r="Q2122" t="s">
        <v>8323</v>
      </c>
      <c r="R2122" t="s">
        <v>8327</v>
      </c>
      <c r="S2122" s="14">
        <f t="shared" si="137"/>
        <v>41591.964537037034</v>
      </c>
      <c r="T2122" s="14">
        <f t="shared" si="138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6"/>
        <v>28.4</v>
      </c>
      <c r="Q2123" t="s">
        <v>8331</v>
      </c>
      <c r="R2123" t="s">
        <v>8332</v>
      </c>
      <c r="S2123" s="14">
        <f t="shared" si="137"/>
        <v>42716.7424537037</v>
      </c>
      <c r="T2123" s="14">
        <f t="shared" si="138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6"/>
        <v>103.33</v>
      </c>
      <c r="Q2124" t="s">
        <v>8331</v>
      </c>
      <c r="R2124" t="s">
        <v>8332</v>
      </c>
      <c r="S2124" s="14">
        <f t="shared" si="137"/>
        <v>42712.300567129627</v>
      </c>
      <c r="T2124" s="14">
        <f t="shared" si="138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6"/>
        <v>10</v>
      </c>
      <c r="Q2125" t="s">
        <v>8331</v>
      </c>
      <c r="R2125" t="s">
        <v>8332</v>
      </c>
      <c r="S2125" s="14">
        <f t="shared" si="137"/>
        <v>40198.424849537041</v>
      </c>
      <c r="T2125" s="14">
        <f t="shared" si="138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6"/>
        <v>23</v>
      </c>
      <c r="Q2126" t="s">
        <v>8331</v>
      </c>
      <c r="R2126" t="s">
        <v>8332</v>
      </c>
      <c r="S2126" s="14">
        <f t="shared" si="137"/>
        <v>40464.028182870366</v>
      </c>
      <c r="T2126" s="14">
        <f t="shared" si="138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6"/>
        <v>31.56</v>
      </c>
      <c r="Q2127" t="s">
        <v>8331</v>
      </c>
      <c r="R2127" t="s">
        <v>8332</v>
      </c>
      <c r="S2127" s="14">
        <f t="shared" si="137"/>
        <v>42191.023530092592</v>
      </c>
      <c r="T2127" s="14">
        <f t="shared" si="138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6"/>
        <v>5</v>
      </c>
      <c r="Q2128" t="s">
        <v>8331</v>
      </c>
      <c r="R2128" t="s">
        <v>8332</v>
      </c>
      <c r="S2128" s="14">
        <f t="shared" si="137"/>
        <v>41951.973229166666</v>
      </c>
      <c r="T2128" s="14">
        <f t="shared" si="138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6"/>
        <v>34.22</v>
      </c>
      <c r="Q2129" t="s">
        <v>8331</v>
      </c>
      <c r="R2129" t="s">
        <v>8332</v>
      </c>
      <c r="S2129" s="14">
        <f t="shared" si="137"/>
        <v>42045.50535879629</v>
      </c>
      <c r="T2129" s="14">
        <f t="shared" si="138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6"/>
        <v>25</v>
      </c>
      <c r="Q2130" t="s">
        <v>8331</v>
      </c>
      <c r="R2130" t="s">
        <v>8332</v>
      </c>
      <c r="S2130" s="14">
        <f t="shared" si="137"/>
        <v>41843.772789351853</v>
      </c>
      <c r="T2130" s="14">
        <f t="shared" si="138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6"/>
        <v>19.670000000000002</v>
      </c>
      <c r="Q2131" t="s">
        <v>8331</v>
      </c>
      <c r="R2131" t="s">
        <v>8332</v>
      </c>
      <c r="S2131" s="14">
        <f t="shared" si="137"/>
        <v>42409.024305555555</v>
      </c>
      <c r="T2131" s="14">
        <f t="shared" si="138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6"/>
        <v>21.25</v>
      </c>
      <c r="Q2132" t="s">
        <v>8331</v>
      </c>
      <c r="R2132" t="s">
        <v>8332</v>
      </c>
      <c r="S2132" s="14">
        <f t="shared" si="137"/>
        <v>41832.086377314816</v>
      </c>
      <c r="T2132" s="14">
        <f t="shared" si="138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6"/>
        <v>8.33</v>
      </c>
      <c r="Q2133" t="s">
        <v>8331</v>
      </c>
      <c r="R2133" t="s">
        <v>8332</v>
      </c>
      <c r="S2133" s="14">
        <f t="shared" si="137"/>
        <v>42167.207071759258</v>
      </c>
      <c r="T2133" s="14">
        <f t="shared" si="138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6"/>
        <v>21.34</v>
      </c>
      <c r="Q2134" t="s">
        <v>8331</v>
      </c>
      <c r="R2134" t="s">
        <v>8332</v>
      </c>
      <c r="S2134" s="14">
        <f t="shared" si="137"/>
        <v>41643.487175925926</v>
      </c>
      <c r="T2134" s="14">
        <f t="shared" si="138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6"/>
        <v>5.33</v>
      </c>
      <c r="Q2135" t="s">
        <v>8331</v>
      </c>
      <c r="R2135" t="s">
        <v>8332</v>
      </c>
      <c r="S2135" s="14">
        <f t="shared" si="137"/>
        <v>40619.097210648149</v>
      </c>
      <c r="T2135" s="14">
        <f t="shared" si="138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6"/>
        <v>34.67</v>
      </c>
      <c r="Q2136" t="s">
        <v>8331</v>
      </c>
      <c r="R2136" t="s">
        <v>8332</v>
      </c>
      <c r="S2136" s="14">
        <f t="shared" si="137"/>
        <v>41361.886469907404</v>
      </c>
      <c r="T2136" s="14">
        <f t="shared" si="138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6"/>
        <v>21.73</v>
      </c>
      <c r="Q2137" t="s">
        <v>8331</v>
      </c>
      <c r="R2137" t="s">
        <v>8332</v>
      </c>
      <c r="S2137" s="14">
        <f t="shared" si="137"/>
        <v>41156.963344907403</v>
      </c>
      <c r="T2137" s="14">
        <f t="shared" si="138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6"/>
        <v>11.92</v>
      </c>
      <c r="Q2138" t="s">
        <v>8331</v>
      </c>
      <c r="R2138" t="s">
        <v>8332</v>
      </c>
      <c r="S2138" s="14">
        <f t="shared" si="137"/>
        <v>41536.509097222224</v>
      </c>
      <c r="T2138" s="14">
        <f t="shared" si="138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6"/>
        <v>26.6</v>
      </c>
      <c r="Q2139" t="s">
        <v>8331</v>
      </c>
      <c r="R2139" t="s">
        <v>8332</v>
      </c>
      <c r="S2139" s="14">
        <f t="shared" si="137"/>
        <v>41948.771168981482</v>
      </c>
      <c r="T2139" s="14">
        <f t="shared" si="138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6"/>
        <v>10.67</v>
      </c>
      <c r="Q2140" t="s">
        <v>8331</v>
      </c>
      <c r="R2140" t="s">
        <v>8332</v>
      </c>
      <c r="S2140" s="14">
        <f t="shared" si="137"/>
        <v>41557.013182870374</v>
      </c>
      <c r="T2140" s="14">
        <f t="shared" si="138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6"/>
        <v>29.04</v>
      </c>
      <c r="Q2141" t="s">
        <v>8331</v>
      </c>
      <c r="R2141" t="s">
        <v>8332</v>
      </c>
      <c r="S2141" s="14">
        <f t="shared" si="137"/>
        <v>42647.750092592592</v>
      </c>
      <c r="T2141" s="14">
        <f t="shared" si="138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6"/>
        <v>50.91</v>
      </c>
      <c r="Q2142" t="s">
        <v>8331</v>
      </c>
      <c r="R2142" t="s">
        <v>8332</v>
      </c>
      <c r="S2142" s="14">
        <f t="shared" si="137"/>
        <v>41255.833611111113</v>
      </c>
      <c r="T2142" s="14">
        <f t="shared" si="138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6"/>
        <v>0</v>
      </c>
      <c r="Q2143" t="s">
        <v>8331</v>
      </c>
      <c r="R2143" t="s">
        <v>8332</v>
      </c>
      <c r="S2143" s="14">
        <f t="shared" si="137"/>
        <v>41927.235636574071</v>
      </c>
      <c r="T2143" s="14">
        <f t="shared" si="138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6"/>
        <v>50.08</v>
      </c>
      <c r="Q2144" t="s">
        <v>8331</v>
      </c>
      <c r="R2144" t="s">
        <v>8332</v>
      </c>
      <c r="S2144" s="14">
        <f t="shared" si="137"/>
        <v>42340.701504629629</v>
      </c>
      <c r="T2144" s="14">
        <f t="shared" si="138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6"/>
        <v>45</v>
      </c>
      <c r="Q2145" t="s">
        <v>8331</v>
      </c>
      <c r="R2145" t="s">
        <v>8332</v>
      </c>
      <c r="S2145" s="14">
        <f t="shared" si="137"/>
        <v>40332.886712962965</v>
      </c>
      <c r="T2145" s="14">
        <f t="shared" si="138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6"/>
        <v>25.29</v>
      </c>
      <c r="Q2146" t="s">
        <v>8331</v>
      </c>
      <c r="R2146" t="s">
        <v>8332</v>
      </c>
      <c r="S2146" s="14">
        <f t="shared" si="137"/>
        <v>41499.546759259261</v>
      </c>
      <c r="T2146" s="14">
        <f t="shared" si="138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6"/>
        <v>51.29</v>
      </c>
      <c r="Q2147" t="s">
        <v>8331</v>
      </c>
      <c r="R2147" t="s">
        <v>8332</v>
      </c>
      <c r="S2147" s="14">
        <f t="shared" si="137"/>
        <v>41575.237430555557</v>
      </c>
      <c r="T2147" s="14">
        <f t="shared" si="138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6"/>
        <v>1</v>
      </c>
      <c r="Q2148" t="s">
        <v>8331</v>
      </c>
      <c r="R2148" t="s">
        <v>8332</v>
      </c>
      <c r="S2148" s="14">
        <f t="shared" si="137"/>
        <v>42397.679513888885</v>
      </c>
      <c r="T2148" s="14">
        <f t="shared" si="138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6"/>
        <v>49.38</v>
      </c>
      <c r="Q2149" t="s">
        <v>8331</v>
      </c>
      <c r="R2149" t="s">
        <v>8332</v>
      </c>
      <c r="S2149" s="14">
        <f t="shared" si="137"/>
        <v>41927.295694444445</v>
      </c>
      <c r="T2149" s="14">
        <f t="shared" si="138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6"/>
        <v>1</v>
      </c>
      <c r="Q2150" t="s">
        <v>8331</v>
      </c>
      <c r="R2150" t="s">
        <v>8332</v>
      </c>
      <c r="S2150" s="14">
        <f t="shared" si="137"/>
        <v>42066.733587962968</v>
      </c>
      <c r="T2150" s="14">
        <f t="shared" si="138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6"/>
        <v>0</v>
      </c>
      <c r="Q2151" t="s">
        <v>8331</v>
      </c>
      <c r="R2151" t="s">
        <v>8332</v>
      </c>
      <c r="S2151" s="14">
        <f t="shared" si="137"/>
        <v>40355.024953703702</v>
      </c>
      <c r="T2151" s="14">
        <f t="shared" si="138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6"/>
        <v>101.25</v>
      </c>
      <c r="Q2152" t="s">
        <v>8331</v>
      </c>
      <c r="R2152" t="s">
        <v>8332</v>
      </c>
      <c r="S2152" s="14">
        <f t="shared" si="137"/>
        <v>42534.284710648149</v>
      </c>
      <c r="T2152" s="14">
        <f t="shared" si="138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6"/>
        <v>19.670000000000002</v>
      </c>
      <c r="Q2153" t="s">
        <v>8331</v>
      </c>
      <c r="R2153" t="s">
        <v>8332</v>
      </c>
      <c r="S2153" s="14">
        <f t="shared" si="137"/>
        <v>42520.847384259265</v>
      </c>
      <c r="T2153" s="14">
        <f t="shared" si="138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6"/>
        <v>12.5</v>
      </c>
      <c r="Q2154" t="s">
        <v>8331</v>
      </c>
      <c r="R2154" t="s">
        <v>8332</v>
      </c>
      <c r="S2154" s="14">
        <f t="shared" si="137"/>
        <v>41683.832280092596</v>
      </c>
      <c r="T2154" s="14">
        <f t="shared" si="138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6"/>
        <v>8.5</v>
      </c>
      <c r="Q2155" t="s">
        <v>8331</v>
      </c>
      <c r="R2155" t="s">
        <v>8332</v>
      </c>
      <c r="S2155" s="14">
        <f t="shared" si="137"/>
        <v>41974.911087962959</v>
      </c>
      <c r="T2155" s="14">
        <f t="shared" si="138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6"/>
        <v>1</v>
      </c>
      <c r="Q2156" t="s">
        <v>8331</v>
      </c>
      <c r="R2156" t="s">
        <v>8332</v>
      </c>
      <c r="S2156" s="14">
        <f t="shared" si="137"/>
        <v>41647.632256944446</v>
      </c>
      <c r="T2156" s="14">
        <f t="shared" si="138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6"/>
        <v>23</v>
      </c>
      <c r="Q2157" t="s">
        <v>8331</v>
      </c>
      <c r="R2157" t="s">
        <v>8332</v>
      </c>
      <c r="S2157" s="14">
        <f t="shared" si="137"/>
        <v>42430.747511574074</v>
      </c>
      <c r="T2157" s="14">
        <f t="shared" si="138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6"/>
        <v>17.989999999999998</v>
      </c>
      <c r="Q2158" t="s">
        <v>8331</v>
      </c>
      <c r="R2158" t="s">
        <v>8332</v>
      </c>
      <c r="S2158" s="14">
        <f t="shared" si="137"/>
        <v>41488.85423611111</v>
      </c>
      <c r="T2158" s="14">
        <f t="shared" si="138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6"/>
        <v>370.95</v>
      </c>
      <c r="Q2159" t="s">
        <v>8331</v>
      </c>
      <c r="R2159" t="s">
        <v>8332</v>
      </c>
      <c r="S2159" s="14">
        <f t="shared" si="137"/>
        <v>42694.98128472222</v>
      </c>
      <c r="T2159" s="14">
        <f t="shared" si="138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6"/>
        <v>63.57</v>
      </c>
      <c r="Q2160" t="s">
        <v>8331</v>
      </c>
      <c r="R2160" t="s">
        <v>8332</v>
      </c>
      <c r="S2160" s="14">
        <f t="shared" si="137"/>
        <v>41264.853865740741</v>
      </c>
      <c r="T2160" s="14">
        <f t="shared" si="138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6"/>
        <v>13</v>
      </c>
      <c r="Q2161" t="s">
        <v>8331</v>
      </c>
      <c r="R2161" t="s">
        <v>8332</v>
      </c>
      <c r="S2161" s="14">
        <f t="shared" si="137"/>
        <v>40710.731180555551</v>
      </c>
      <c r="T2161" s="14">
        <f t="shared" si="138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6"/>
        <v>5.31</v>
      </c>
      <c r="Q2162" t="s">
        <v>8331</v>
      </c>
      <c r="R2162" t="s">
        <v>8332</v>
      </c>
      <c r="S2162" s="14">
        <f t="shared" si="137"/>
        <v>41018.711863425924</v>
      </c>
      <c r="T2162" s="14">
        <f t="shared" si="138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6"/>
        <v>35.619999999999997</v>
      </c>
      <c r="Q2163" t="s">
        <v>8323</v>
      </c>
      <c r="R2163" t="s">
        <v>8324</v>
      </c>
      <c r="S2163" s="14">
        <f t="shared" si="137"/>
        <v>42240.852534722217</v>
      </c>
      <c r="T2163" s="14">
        <f t="shared" si="138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6"/>
        <v>87.1</v>
      </c>
      <c r="Q2164" t="s">
        <v>8323</v>
      </c>
      <c r="R2164" t="s">
        <v>8324</v>
      </c>
      <c r="S2164" s="14">
        <f t="shared" si="137"/>
        <v>41813.766099537039</v>
      </c>
      <c r="T2164" s="14">
        <f t="shared" si="138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6"/>
        <v>75.11</v>
      </c>
      <c r="Q2165" t="s">
        <v>8323</v>
      </c>
      <c r="R2165" t="s">
        <v>8324</v>
      </c>
      <c r="S2165" s="14">
        <f t="shared" si="137"/>
        <v>42111.899537037039</v>
      </c>
      <c r="T2165" s="14">
        <f t="shared" si="138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6"/>
        <v>68.010000000000005</v>
      </c>
      <c r="Q2166" t="s">
        <v>8323</v>
      </c>
      <c r="R2166" t="s">
        <v>8324</v>
      </c>
      <c r="S2166" s="14">
        <f t="shared" si="137"/>
        <v>42515.71775462963</v>
      </c>
      <c r="T2166" s="14">
        <f t="shared" si="138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6"/>
        <v>29.62</v>
      </c>
      <c r="Q2167" t="s">
        <v>8323</v>
      </c>
      <c r="R2167" t="s">
        <v>8324</v>
      </c>
      <c r="S2167" s="14">
        <f t="shared" si="137"/>
        <v>42438.667071759264</v>
      </c>
      <c r="T2167" s="14">
        <f t="shared" si="138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6"/>
        <v>91.63</v>
      </c>
      <c r="Q2168" t="s">
        <v>8323</v>
      </c>
      <c r="R2168" t="s">
        <v>8324</v>
      </c>
      <c r="S2168" s="14">
        <f t="shared" si="137"/>
        <v>41933.838171296295</v>
      </c>
      <c r="T2168" s="14">
        <f t="shared" si="138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6"/>
        <v>22.5</v>
      </c>
      <c r="Q2169" t="s">
        <v>8323</v>
      </c>
      <c r="R2169" t="s">
        <v>8324</v>
      </c>
      <c r="S2169" s="14">
        <f t="shared" si="137"/>
        <v>41153.066400462965</v>
      </c>
      <c r="T2169" s="14">
        <f t="shared" si="138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6"/>
        <v>64.37</v>
      </c>
      <c r="Q2170" t="s">
        <v>8323</v>
      </c>
      <c r="R2170" t="s">
        <v>8324</v>
      </c>
      <c r="S2170" s="14">
        <f t="shared" si="137"/>
        <v>42745.600243055553</v>
      </c>
      <c r="T2170" s="14">
        <f t="shared" si="138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6"/>
        <v>21.86</v>
      </c>
      <c r="Q2171" t="s">
        <v>8323</v>
      </c>
      <c r="R2171" t="s">
        <v>8324</v>
      </c>
      <c r="S2171" s="14">
        <f t="shared" si="137"/>
        <v>42793.700821759259</v>
      </c>
      <c r="T2171" s="14">
        <f t="shared" si="138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6"/>
        <v>33.32</v>
      </c>
      <c r="Q2172" t="s">
        <v>8323</v>
      </c>
      <c r="R2172" t="s">
        <v>8324</v>
      </c>
      <c r="S2172" s="14">
        <f t="shared" si="137"/>
        <v>42198.750254629631</v>
      </c>
      <c r="T2172" s="14">
        <f t="shared" si="138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6"/>
        <v>90.28</v>
      </c>
      <c r="Q2173" t="s">
        <v>8323</v>
      </c>
      <c r="R2173" t="s">
        <v>8324</v>
      </c>
      <c r="S2173" s="14">
        <f t="shared" si="137"/>
        <v>42141.95711805555</v>
      </c>
      <c r="T2173" s="14">
        <f t="shared" si="138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6"/>
        <v>76.92</v>
      </c>
      <c r="Q2174" t="s">
        <v>8323</v>
      </c>
      <c r="R2174" t="s">
        <v>8324</v>
      </c>
      <c r="S2174" s="14">
        <f t="shared" si="137"/>
        <v>42082.580092592587</v>
      </c>
      <c r="T2174" s="14">
        <f t="shared" si="138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6"/>
        <v>59.23</v>
      </c>
      <c r="Q2175" t="s">
        <v>8323</v>
      </c>
      <c r="R2175" t="s">
        <v>8324</v>
      </c>
      <c r="S2175" s="14">
        <f t="shared" si="137"/>
        <v>41495.692627314813</v>
      </c>
      <c r="T2175" s="14">
        <f t="shared" si="138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6"/>
        <v>65.38</v>
      </c>
      <c r="Q2176" t="s">
        <v>8323</v>
      </c>
      <c r="R2176" t="s">
        <v>8324</v>
      </c>
      <c r="S2176" s="14">
        <f t="shared" si="137"/>
        <v>42465.542905092589</v>
      </c>
      <c r="T2176" s="14">
        <f t="shared" si="138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6"/>
        <v>67.31</v>
      </c>
      <c r="Q2177" t="s">
        <v>8323</v>
      </c>
      <c r="R2177" t="s">
        <v>8324</v>
      </c>
      <c r="S2177" s="14">
        <f t="shared" si="137"/>
        <v>42565.009097222224</v>
      </c>
      <c r="T2177" s="14">
        <f t="shared" si="138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si="136"/>
        <v>88.75</v>
      </c>
      <c r="Q2178" t="s">
        <v>8323</v>
      </c>
      <c r="R2178" t="s">
        <v>8324</v>
      </c>
      <c r="S2178" s="14">
        <f t="shared" si="137"/>
        <v>42096.633206018523</v>
      </c>
      <c r="T2178" s="14">
        <f t="shared" si="138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ref="P2179:P2242" si="140">IFERROR(ROUND(E2179/L2179,2),0)</f>
        <v>65.87</v>
      </c>
      <c r="Q2179" t="s">
        <v>8323</v>
      </c>
      <c r="R2179" t="s">
        <v>8324</v>
      </c>
      <c r="S2179" s="14">
        <f t="shared" ref="S2179:S2242" si="141">(((J2179/60)/60)/24)+DATE(1970,1,1)</f>
        <v>42502.250775462962</v>
      </c>
      <c r="T2179" s="14">
        <f t="shared" ref="T2179:T2242" si="142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40"/>
        <v>40.35</v>
      </c>
      <c r="Q2180" t="s">
        <v>8323</v>
      </c>
      <c r="R2180" t="s">
        <v>8324</v>
      </c>
      <c r="S2180" s="14">
        <f t="shared" si="141"/>
        <v>42723.63653935185</v>
      </c>
      <c r="T2180" s="14">
        <f t="shared" si="142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40"/>
        <v>76.86</v>
      </c>
      <c r="Q2181" t="s">
        <v>8323</v>
      </c>
      <c r="R2181" t="s">
        <v>8324</v>
      </c>
      <c r="S2181" s="14">
        <f t="shared" si="141"/>
        <v>42075.171203703707</v>
      </c>
      <c r="T2181" s="14">
        <f t="shared" si="142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40"/>
        <v>68.709999999999994</v>
      </c>
      <c r="Q2182" t="s">
        <v>8323</v>
      </c>
      <c r="R2182" t="s">
        <v>8324</v>
      </c>
      <c r="S2182" s="14">
        <f t="shared" si="141"/>
        <v>42279.669768518521</v>
      </c>
      <c r="T2182" s="14">
        <f t="shared" si="142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40"/>
        <v>57.77</v>
      </c>
      <c r="Q2183" t="s">
        <v>8331</v>
      </c>
      <c r="R2183" t="s">
        <v>8349</v>
      </c>
      <c r="S2183" s="14">
        <f t="shared" si="141"/>
        <v>42773.005243055552</v>
      </c>
      <c r="T2183" s="14">
        <f t="shared" si="142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40"/>
        <v>44.17</v>
      </c>
      <c r="Q2184" t="s">
        <v>8331</v>
      </c>
      <c r="R2184" t="s">
        <v>8349</v>
      </c>
      <c r="S2184" s="14">
        <f t="shared" si="141"/>
        <v>41879.900752314818</v>
      </c>
      <c r="T2184" s="14">
        <f t="shared" si="142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40"/>
        <v>31.57</v>
      </c>
      <c r="Q2185" t="s">
        <v>8331</v>
      </c>
      <c r="R2185" t="s">
        <v>8349</v>
      </c>
      <c r="S2185" s="14">
        <f t="shared" si="141"/>
        <v>42745.365474537044</v>
      </c>
      <c r="T2185" s="14">
        <f t="shared" si="142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40"/>
        <v>107.05</v>
      </c>
      <c r="Q2186" t="s">
        <v>8331</v>
      </c>
      <c r="R2186" t="s">
        <v>8349</v>
      </c>
      <c r="S2186" s="14">
        <f t="shared" si="141"/>
        <v>42380.690289351856</v>
      </c>
      <c r="T2186" s="14">
        <f t="shared" si="142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40"/>
        <v>149.03</v>
      </c>
      <c r="Q2187" t="s">
        <v>8331</v>
      </c>
      <c r="R2187" t="s">
        <v>8349</v>
      </c>
      <c r="S2187" s="14">
        <f t="shared" si="141"/>
        <v>41319.349988425929</v>
      </c>
      <c r="T2187" s="14">
        <f t="shared" si="142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40"/>
        <v>55.96</v>
      </c>
      <c r="Q2188" t="s">
        <v>8331</v>
      </c>
      <c r="R2188" t="s">
        <v>8349</v>
      </c>
      <c r="S2188" s="14">
        <f t="shared" si="141"/>
        <v>42583.615081018521</v>
      </c>
      <c r="T2188" s="14">
        <f t="shared" si="142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40"/>
        <v>56.97</v>
      </c>
      <c r="Q2189" t="s">
        <v>8331</v>
      </c>
      <c r="R2189" t="s">
        <v>8349</v>
      </c>
      <c r="S2189" s="14">
        <f t="shared" si="141"/>
        <v>42068.209097222221</v>
      </c>
      <c r="T2189" s="14">
        <f t="shared" si="142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40"/>
        <v>44.06</v>
      </c>
      <c r="Q2190" t="s">
        <v>8331</v>
      </c>
      <c r="R2190" t="s">
        <v>8349</v>
      </c>
      <c r="S2190" s="14">
        <f t="shared" si="141"/>
        <v>42633.586122685185</v>
      </c>
      <c r="T2190" s="14">
        <f t="shared" si="142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40"/>
        <v>68.63</v>
      </c>
      <c r="Q2191" t="s">
        <v>8331</v>
      </c>
      <c r="R2191" t="s">
        <v>8349</v>
      </c>
      <c r="S2191" s="14">
        <f t="shared" si="141"/>
        <v>42467.788194444445</v>
      </c>
      <c r="T2191" s="14">
        <f t="shared" si="142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40"/>
        <v>65.319999999999993</v>
      </c>
      <c r="Q2192" t="s">
        <v>8331</v>
      </c>
      <c r="R2192" t="s">
        <v>8349</v>
      </c>
      <c r="S2192" s="14">
        <f t="shared" si="141"/>
        <v>42417.625046296293</v>
      </c>
      <c r="T2192" s="14">
        <f t="shared" si="142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40"/>
        <v>35.92</v>
      </c>
      <c r="Q2193" t="s">
        <v>8331</v>
      </c>
      <c r="R2193" t="s">
        <v>8349</v>
      </c>
      <c r="S2193" s="14">
        <f t="shared" si="141"/>
        <v>42768.833645833336</v>
      </c>
      <c r="T2193" s="14">
        <f t="shared" si="142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40"/>
        <v>40.07</v>
      </c>
      <c r="Q2194" t="s">
        <v>8331</v>
      </c>
      <c r="R2194" t="s">
        <v>8349</v>
      </c>
      <c r="S2194" s="14">
        <f t="shared" si="141"/>
        <v>42691.8512037037</v>
      </c>
      <c r="T2194" s="14">
        <f t="shared" si="142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40"/>
        <v>75.650000000000006</v>
      </c>
      <c r="Q2195" t="s">
        <v>8331</v>
      </c>
      <c r="R2195" t="s">
        <v>8349</v>
      </c>
      <c r="S2195" s="14">
        <f t="shared" si="141"/>
        <v>42664.405925925923</v>
      </c>
      <c r="T2195" s="14">
        <f t="shared" si="142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40"/>
        <v>61.2</v>
      </c>
      <c r="Q2196" t="s">
        <v>8331</v>
      </c>
      <c r="R2196" t="s">
        <v>8349</v>
      </c>
      <c r="S2196" s="14">
        <f t="shared" si="141"/>
        <v>42425.757986111115</v>
      </c>
      <c r="T2196" s="14">
        <f t="shared" si="142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40"/>
        <v>48.13</v>
      </c>
      <c r="Q2197" t="s">
        <v>8331</v>
      </c>
      <c r="R2197" t="s">
        <v>8349</v>
      </c>
      <c r="S2197" s="14">
        <f t="shared" si="141"/>
        <v>42197.771990740745</v>
      </c>
      <c r="T2197" s="14">
        <f t="shared" si="142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40"/>
        <v>68.11</v>
      </c>
      <c r="Q2198" t="s">
        <v>8331</v>
      </c>
      <c r="R2198" t="s">
        <v>8349</v>
      </c>
      <c r="S2198" s="14">
        <f t="shared" si="141"/>
        <v>42675.487291666665</v>
      </c>
      <c r="T2198" s="14">
        <f t="shared" si="142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40"/>
        <v>65.89</v>
      </c>
      <c r="Q2199" t="s">
        <v>8331</v>
      </c>
      <c r="R2199" t="s">
        <v>8349</v>
      </c>
      <c r="S2199" s="14">
        <f t="shared" si="141"/>
        <v>42033.584016203706</v>
      </c>
      <c r="T2199" s="14">
        <f t="shared" si="142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40"/>
        <v>81.650000000000006</v>
      </c>
      <c r="Q2200" t="s">
        <v>8331</v>
      </c>
      <c r="R2200" t="s">
        <v>8349</v>
      </c>
      <c r="S2200" s="14">
        <f t="shared" si="141"/>
        <v>42292.513888888891</v>
      </c>
      <c r="T2200" s="14">
        <f t="shared" si="142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40"/>
        <v>52.7</v>
      </c>
      <c r="Q2201" t="s">
        <v>8331</v>
      </c>
      <c r="R2201" t="s">
        <v>8349</v>
      </c>
      <c r="S2201" s="14">
        <f t="shared" si="141"/>
        <v>42262.416643518518</v>
      </c>
      <c r="T2201" s="14">
        <f t="shared" si="142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40"/>
        <v>41.23</v>
      </c>
      <c r="Q2202" t="s">
        <v>8331</v>
      </c>
      <c r="R2202" t="s">
        <v>8349</v>
      </c>
      <c r="S2202" s="14">
        <f t="shared" si="141"/>
        <v>42163.625787037032</v>
      </c>
      <c r="T2202" s="14">
        <f t="shared" si="142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0"/>
        <v>15.04</v>
      </c>
      <c r="Q2203" t="s">
        <v>8323</v>
      </c>
      <c r="R2203" t="s">
        <v>8328</v>
      </c>
      <c r="S2203" s="14">
        <f t="shared" si="141"/>
        <v>41276.846817129634</v>
      </c>
      <c r="T2203" s="14">
        <f t="shared" si="142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0"/>
        <v>39.07</v>
      </c>
      <c r="Q2204" t="s">
        <v>8323</v>
      </c>
      <c r="R2204" t="s">
        <v>8328</v>
      </c>
      <c r="S2204" s="14">
        <f t="shared" si="141"/>
        <v>41184.849166666667</v>
      </c>
      <c r="T2204" s="14">
        <f t="shared" si="142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0"/>
        <v>43.82</v>
      </c>
      <c r="Q2205" t="s">
        <v>8323</v>
      </c>
      <c r="R2205" t="s">
        <v>8328</v>
      </c>
      <c r="S2205" s="14">
        <f t="shared" si="141"/>
        <v>42241.85974537037</v>
      </c>
      <c r="T2205" s="14">
        <f t="shared" si="142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0"/>
        <v>27.3</v>
      </c>
      <c r="Q2206" t="s">
        <v>8323</v>
      </c>
      <c r="R2206" t="s">
        <v>8328</v>
      </c>
      <c r="S2206" s="14">
        <f t="shared" si="141"/>
        <v>41312.311562499999</v>
      </c>
      <c r="T2206" s="14">
        <f t="shared" si="142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0"/>
        <v>42.22</v>
      </c>
      <c r="Q2207" t="s">
        <v>8323</v>
      </c>
      <c r="R2207" t="s">
        <v>8328</v>
      </c>
      <c r="S2207" s="14">
        <f t="shared" si="141"/>
        <v>41031.82163194444</v>
      </c>
      <c r="T2207" s="14">
        <f t="shared" si="142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0"/>
        <v>33.24</v>
      </c>
      <c r="Q2208" t="s">
        <v>8323</v>
      </c>
      <c r="R2208" t="s">
        <v>8328</v>
      </c>
      <c r="S2208" s="14">
        <f t="shared" si="141"/>
        <v>40997.257222222222</v>
      </c>
      <c r="T2208" s="14">
        <f t="shared" si="142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0"/>
        <v>285.70999999999998</v>
      </c>
      <c r="Q2209" t="s">
        <v>8323</v>
      </c>
      <c r="R2209" t="s">
        <v>8328</v>
      </c>
      <c r="S2209" s="14">
        <f t="shared" si="141"/>
        <v>41564.194131944445</v>
      </c>
      <c r="T2209" s="14">
        <f t="shared" si="142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0"/>
        <v>42.33</v>
      </c>
      <c r="Q2210" t="s">
        <v>8323</v>
      </c>
      <c r="R2210" t="s">
        <v>8328</v>
      </c>
      <c r="S2210" s="14">
        <f t="shared" si="141"/>
        <v>40946.882245370369</v>
      </c>
      <c r="T2210" s="14">
        <f t="shared" si="142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0"/>
        <v>50.27</v>
      </c>
      <c r="Q2211" t="s">
        <v>8323</v>
      </c>
      <c r="R2211" t="s">
        <v>8328</v>
      </c>
      <c r="S2211" s="14">
        <f t="shared" si="141"/>
        <v>41732.479675925926</v>
      </c>
      <c r="T2211" s="14">
        <f t="shared" si="142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0"/>
        <v>61.9</v>
      </c>
      <c r="Q2212" t="s">
        <v>8323</v>
      </c>
      <c r="R2212" t="s">
        <v>8328</v>
      </c>
      <c r="S2212" s="14">
        <f t="shared" si="141"/>
        <v>40956.066087962965</v>
      </c>
      <c r="T2212" s="14">
        <f t="shared" si="142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0"/>
        <v>40.75</v>
      </c>
      <c r="Q2213" t="s">
        <v>8323</v>
      </c>
      <c r="R2213" t="s">
        <v>8328</v>
      </c>
      <c r="S2213" s="14">
        <f t="shared" si="141"/>
        <v>41716.785011574073</v>
      </c>
      <c r="T2213" s="14">
        <f t="shared" si="142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0"/>
        <v>55.8</v>
      </c>
      <c r="Q2214" t="s">
        <v>8323</v>
      </c>
      <c r="R2214" t="s">
        <v>8328</v>
      </c>
      <c r="S2214" s="14">
        <f t="shared" si="141"/>
        <v>41548.747418981482</v>
      </c>
      <c r="T2214" s="14">
        <f t="shared" si="142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0"/>
        <v>10</v>
      </c>
      <c r="Q2215" t="s">
        <v>8323</v>
      </c>
      <c r="R2215" t="s">
        <v>8328</v>
      </c>
      <c r="S2215" s="14">
        <f t="shared" si="141"/>
        <v>42109.826145833329</v>
      </c>
      <c r="T2215" s="14">
        <f t="shared" si="142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0"/>
        <v>73.13</v>
      </c>
      <c r="Q2216" t="s">
        <v>8323</v>
      </c>
      <c r="R2216" t="s">
        <v>8328</v>
      </c>
      <c r="S2216" s="14">
        <f t="shared" si="141"/>
        <v>41646.792222222226</v>
      </c>
      <c r="T2216" s="14">
        <f t="shared" si="142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0"/>
        <v>26.06</v>
      </c>
      <c r="Q2217" t="s">
        <v>8323</v>
      </c>
      <c r="R2217" t="s">
        <v>8328</v>
      </c>
      <c r="S2217" s="14">
        <f t="shared" si="141"/>
        <v>40958.717268518521</v>
      </c>
      <c r="T2217" s="14">
        <f t="shared" si="142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0"/>
        <v>22.64</v>
      </c>
      <c r="Q2218" t="s">
        <v>8323</v>
      </c>
      <c r="R2218" t="s">
        <v>8328</v>
      </c>
      <c r="S2218" s="14">
        <f t="shared" si="141"/>
        <v>42194.751678240747</v>
      </c>
      <c r="T2218" s="14">
        <f t="shared" si="142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0"/>
        <v>47.22</v>
      </c>
      <c r="Q2219" t="s">
        <v>8323</v>
      </c>
      <c r="R2219" t="s">
        <v>8328</v>
      </c>
      <c r="S2219" s="14">
        <f t="shared" si="141"/>
        <v>42299.776770833334</v>
      </c>
      <c r="T2219" s="14">
        <f t="shared" si="142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0"/>
        <v>32.32</v>
      </c>
      <c r="Q2220" t="s">
        <v>8323</v>
      </c>
      <c r="R2220" t="s">
        <v>8328</v>
      </c>
      <c r="S2220" s="14">
        <f t="shared" si="141"/>
        <v>41127.812303240738</v>
      </c>
      <c r="T2220" s="14">
        <f t="shared" si="142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0"/>
        <v>53.42</v>
      </c>
      <c r="Q2221" t="s">
        <v>8323</v>
      </c>
      <c r="R2221" t="s">
        <v>8328</v>
      </c>
      <c r="S2221" s="14">
        <f t="shared" si="141"/>
        <v>42205.718888888892</v>
      </c>
      <c r="T2221" s="14">
        <f t="shared" si="142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0"/>
        <v>51.3</v>
      </c>
      <c r="Q2222" t="s">
        <v>8323</v>
      </c>
      <c r="R2222" t="s">
        <v>8328</v>
      </c>
      <c r="S2222" s="14">
        <f t="shared" si="141"/>
        <v>41452.060601851852</v>
      </c>
      <c r="T2222" s="14">
        <f t="shared" si="142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0"/>
        <v>37.200000000000003</v>
      </c>
      <c r="Q2223" t="s">
        <v>8331</v>
      </c>
      <c r="R2223" t="s">
        <v>8349</v>
      </c>
      <c r="S2223" s="14">
        <f t="shared" si="141"/>
        <v>42452.666770833333</v>
      </c>
      <c r="T2223" s="14">
        <f t="shared" si="142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0"/>
        <v>27.1</v>
      </c>
      <c r="Q2224" t="s">
        <v>8331</v>
      </c>
      <c r="R2224" t="s">
        <v>8349</v>
      </c>
      <c r="S2224" s="14">
        <f t="shared" si="141"/>
        <v>40906.787581018521</v>
      </c>
      <c r="T2224" s="14">
        <f t="shared" si="142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0"/>
        <v>206.31</v>
      </c>
      <c r="Q2225" t="s">
        <v>8331</v>
      </c>
      <c r="R2225" t="s">
        <v>8349</v>
      </c>
      <c r="S2225" s="14">
        <f t="shared" si="141"/>
        <v>42152.640833333338</v>
      </c>
      <c r="T2225" s="14">
        <f t="shared" si="142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0"/>
        <v>82.15</v>
      </c>
      <c r="Q2226" t="s">
        <v>8331</v>
      </c>
      <c r="R2226" t="s">
        <v>8349</v>
      </c>
      <c r="S2226" s="14">
        <f t="shared" si="141"/>
        <v>42644.667534722219</v>
      </c>
      <c r="T2226" s="14">
        <f t="shared" si="142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0"/>
        <v>164.8</v>
      </c>
      <c r="Q2227" t="s">
        <v>8331</v>
      </c>
      <c r="R2227" t="s">
        <v>8349</v>
      </c>
      <c r="S2227" s="14">
        <f t="shared" si="141"/>
        <v>41873.79184027778</v>
      </c>
      <c r="T2227" s="14">
        <f t="shared" si="142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0"/>
        <v>60.82</v>
      </c>
      <c r="Q2228" t="s">
        <v>8331</v>
      </c>
      <c r="R2228" t="s">
        <v>8349</v>
      </c>
      <c r="S2228" s="14">
        <f t="shared" si="141"/>
        <v>42381.79886574074</v>
      </c>
      <c r="T2228" s="14">
        <f t="shared" si="142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0"/>
        <v>67.97</v>
      </c>
      <c r="Q2229" t="s">
        <v>8331</v>
      </c>
      <c r="R2229" t="s">
        <v>8349</v>
      </c>
      <c r="S2229" s="14">
        <f t="shared" si="141"/>
        <v>41561.807349537034</v>
      </c>
      <c r="T2229" s="14">
        <f t="shared" si="142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0"/>
        <v>81.56</v>
      </c>
      <c r="Q2230" t="s">
        <v>8331</v>
      </c>
      <c r="R2230" t="s">
        <v>8349</v>
      </c>
      <c r="S2230" s="14">
        <f t="shared" si="141"/>
        <v>42202.278194444443</v>
      </c>
      <c r="T2230" s="14">
        <f t="shared" si="142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0"/>
        <v>25.43</v>
      </c>
      <c r="Q2231" t="s">
        <v>8331</v>
      </c>
      <c r="R2231" t="s">
        <v>8349</v>
      </c>
      <c r="S2231" s="14">
        <f t="shared" si="141"/>
        <v>41484.664247685185</v>
      </c>
      <c r="T2231" s="14">
        <f t="shared" si="142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0"/>
        <v>21.5</v>
      </c>
      <c r="Q2232" t="s">
        <v>8331</v>
      </c>
      <c r="R2232" t="s">
        <v>8349</v>
      </c>
      <c r="S2232" s="14">
        <f t="shared" si="141"/>
        <v>41724.881099537037</v>
      </c>
      <c r="T2232" s="14">
        <f t="shared" si="142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0"/>
        <v>27.23</v>
      </c>
      <c r="Q2233" t="s">
        <v>8331</v>
      </c>
      <c r="R2233" t="s">
        <v>8349</v>
      </c>
      <c r="S2233" s="14">
        <f t="shared" si="141"/>
        <v>41423.910891203705</v>
      </c>
      <c r="T2233" s="14">
        <f t="shared" si="142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0"/>
        <v>25.09</v>
      </c>
      <c r="Q2234" t="s">
        <v>8331</v>
      </c>
      <c r="R2234" t="s">
        <v>8349</v>
      </c>
      <c r="S2234" s="14">
        <f t="shared" si="141"/>
        <v>41806.794074074074</v>
      </c>
      <c r="T2234" s="14">
        <f t="shared" si="142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0"/>
        <v>21.23</v>
      </c>
      <c r="Q2235" t="s">
        <v>8331</v>
      </c>
      <c r="R2235" t="s">
        <v>8349</v>
      </c>
      <c r="S2235" s="14">
        <f t="shared" si="141"/>
        <v>42331.378923611104</v>
      </c>
      <c r="T2235" s="14">
        <f t="shared" si="142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0"/>
        <v>41.61</v>
      </c>
      <c r="Q2236" t="s">
        <v>8331</v>
      </c>
      <c r="R2236" t="s">
        <v>8349</v>
      </c>
      <c r="S2236" s="14">
        <f t="shared" si="141"/>
        <v>42710.824618055558</v>
      </c>
      <c r="T2236" s="14">
        <f t="shared" si="142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0"/>
        <v>135.59</v>
      </c>
      <c r="Q2237" t="s">
        <v>8331</v>
      </c>
      <c r="R2237" t="s">
        <v>8349</v>
      </c>
      <c r="S2237" s="14">
        <f t="shared" si="141"/>
        <v>42062.022118055553</v>
      </c>
      <c r="T2237" s="14">
        <f t="shared" si="142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0"/>
        <v>22.12</v>
      </c>
      <c r="Q2238" t="s">
        <v>8331</v>
      </c>
      <c r="R2238" t="s">
        <v>8349</v>
      </c>
      <c r="S2238" s="14">
        <f t="shared" si="141"/>
        <v>42371.617164351846</v>
      </c>
      <c r="T2238" s="14">
        <f t="shared" si="142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0"/>
        <v>64.63</v>
      </c>
      <c r="Q2239" t="s">
        <v>8331</v>
      </c>
      <c r="R2239" t="s">
        <v>8349</v>
      </c>
      <c r="S2239" s="14">
        <f t="shared" si="141"/>
        <v>41915.003275462965</v>
      </c>
      <c r="T2239" s="14">
        <f t="shared" si="142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0"/>
        <v>69.569999999999993</v>
      </c>
      <c r="Q2240" t="s">
        <v>8331</v>
      </c>
      <c r="R2240" t="s">
        <v>8349</v>
      </c>
      <c r="S2240" s="14">
        <f t="shared" si="141"/>
        <v>42774.621712962966</v>
      </c>
      <c r="T2240" s="14">
        <f t="shared" si="142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0"/>
        <v>75.13</v>
      </c>
      <c r="Q2241" t="s">
        <v>8331</v>
      </c>
      <c r="R2241" t="s">
        <v>8349</v>
      </c>
      <c r="S2241" s="14">
        <f t="shared" si="141"/>
        <v>41572.958495370374</v>
      </c>
      <c r="T2241" s="14">
        <f t="shared" si="142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si="140"/>
        <v>140.97999999999999</v>
      </c>
      <c r="Q2242" t="s">
        <v>8331</v>
      </c>
      <c r="R2242" t="s">
        <v>8349</v>
      </c>
      <c r="S2242" s="14">
        <f t="shared" si="141"/>
        <v>42452.825740740736</v>
      </c>
      <c r="T2242" s="14">
        <f t="shared" si="142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ref="P2243:P2306" si="144">IFERROR(ROUND(E2243/L2243,2),0)</f>
        <v>49.47</v>
      </c>
      <c r="Q2243" t="s">
        <v>8331</v>
      </c>
      <c r="R2243" t="s">
        <v>8349</v>
      </c>
      <c r="S2243" s="14">
        <f t="shared" ref="S2243:S2306" si="145">(((J2243/60)/60)/24)+DATE(1970,1,1)</f>
        <v>42766.827546296292</v>
      </c>
      <c r="T2243" s="14">
        <f t="shared" ref="T2243:T2306" si="146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4"/>
        <v>53.87</v>
      </c>
      <c r="Q2244" t="s">
        <v>8331</v>
      </c>
      <c r="R2244" t="s">
        <v>8349</v>
      </c>
      <c r="S2244" s="14">
        <f t="shared" si="145"/>
        <v>41569.575613425928</v>
      </c>
      <c r="T2244" s="14">
        <f t="shared" si="146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4"/>
        <v>4.57</v>
      </c>
      <c r="Q2245" t="s">
        <v>8331</v>
      </c>
      <c r="R2245" t="s">
        <v>8349</v>
      </c>
      <c r="S2245" s="14">
        <f t="shared" si="145"/>
        <v>42800.751041666663</v>
      </c>
      <c r="T2245" s="14">
        <f t="shared" si="146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4"/>
        <v>65</v>
      </c>
      <c r="Q2246" t="s">
        <v>8331</v>
      </c>
      <c r="R2246" t="s">
        <v>8349</v>
      </c>
      <c r="S2246" s="14">
        <f t="shared" si="145"/>
        <v>42647.818819444445</v>
      </c>
      <c r="T2246" s="14">
        <f t="shared" si="146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4"/>
        <v>53.48</v>
      </c>
      <c r="Q2247" t="s">
        <v>8331</v>
      </c>
      <c r="R2247" t="s">
        <v>8349</v>
      </c>
      <c r="S2247" s="14">
        <f t="shared" si="145"/>
        <v>41660.708530092597</v>
      </c>
      <c r="T2247" s="14">
        <f t="shared" si="146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4"/>
        <v>43.91</v>
      </c>
      <c r="Q2248" t="s">
        <v>8331</v>
      </c>
      <c r="R2248" t="s">
        <v>8349</v>
      </c>
      <c r="S2248" s="14">
        <f t="shared" si="145"/>
        <v>42221.79178240741</v>
      </c>
      <c r="T2248" s="14">
        <f t="shared" si="146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4"/>
        <v>50.85</v>
      </c>
      <c r="Q2249" t="s">
        <v>8331</v>
      </c>
      <c r="R2249" t="s">
        <v>8349</v>
      </c>
      <c r="S2249" s="14">
        <f t="shared" si="145"/>
        <v>42200.666261574079</v>
      </c>
      <c r="T2249" s="14">
        <f t="shared" si="146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4"/>
        <v>58.63</v>
      </c>
      <c r="Q2250" t="s">
        <v>8331</v>
      </c>
      <c r="R2250" t="s">
        <v>8349</v>
      </c>
      <c r="S2250" s="14">
        <f t="shared" si="145"/>
        <v>42688.875902777778</v>
      </c>
      <c r="T2250" s="14">
        <f t="shared" si="146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4"/>
        <v>32.82</v>
      </c>
      <c r="Q2251" t="s">
        <v>8331</v>
      </c>
      <c r="R2251" t="s">
        <v>8349</v>
      </c>
      <c r="S2251" s="14">
        <f t="shared" si="145"/>
        <v>41336.703298611108</v>
      </c>
      <c r="T2251" s="14">
        <f t="shared" si="146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4"/>
        <v>426.93</v>
      </c>
      <c r="Q2252" t="s">
        <v>8331</v>
      </c>
      <c r="R2252" t="s">
        <v>8349</v>
      </c>
      <c r="S2252" s="14">
        <f t="shared" si="145"/>
        <v>42677.005474537036</v>
      </c>
      <c r="T2252" s="14">
        <f t="shared" si="146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4"/>
        <v>23.81</v>
      </c>
      <c r="Q2253" t="s">
        <v>8331</v>
      </c>
      <c r="R2253" t="s">
        <v>8349</v>
      </c>
      <c r="S2253" s="14">
        <f t="shared" si="145"/>
        <v>41846.34579861111</v>
      </c>
      <c r="T2253" s="14">
        <f t="shared" si="146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4"/>
        <v>98.41</v>
      </c>
      <c r="Q2254" t="s">
        <v>8331</v>
      </c>
      <c r="R2254" t="s">
        <v>8349</v>
      </c>
      <c r="S2254" s="14">
        <f t="shared" si="145"/>
        <v>42573.327986111108</v>
      </c>
      <c r="T2254" s="14">
        <f t="shared" si="146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4"/>
        <v>107.32</v>
      </c>
      <c r="Q2255" t="s">
        <v>8331</v>
      </c>
      <c r="R2255" t="s">
        <v>8349</v>
      </c>
      <c r="S2255" s="14">
        <f t="shared" si="145"/>
        <v>42296.631331018521</v>
      </c>
      <c r="T2255" s="14">
        <f t="shared" si="146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4"/>
        <v>11.67</v>
      </c>
      <c r="Q2256" t="s">
        <v>8331</v>
      </c>
      <c r="R2256" t="s">
        <v>8349</v>
      </c>
      <c r="S2256" s="14">
        <f t="shared" si="145"/>
        <v>42752.647777777776</v>
      </c>
      <c r="T2256" s="14">
        <f t="shared" si="146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4"/>
        <v>41.78</v>
      </c>
      <c r="Q2257" t="s">
        <v>8331</v>
      </c>
      <c r="R2257" t="s">
        <v>8349</v>
      </c>
      <c r="S2257" s="14">
        <f t="shared" si="145"/>
        <v>42467.951979166668</v>
      </c>
      <c r="T2257" s="14">
        <f t="shared" si="146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4"/>
        <v>21.38</v>
      </c>
      <c r="Q2258" t="s">
        <v>8331</v>
      </c>
      <c r="R2258" t="s">
        <v>8349</v>
      </c>
      <c r="S2258" s="14">
        <f t="shared" si="145"/>
        <v>42682.451921296291</v>
      </c>
      <c r="T2258" s="14">
        <f t="shared" si="146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4"/>
        <v>94.1</v>
      </c>
      <c r="Q2259" t="s">
        <v>8331</v>
      </c>
      <c r="R2259" t="s">
        <v>8349</v>
      </c>
      <c r="S2259" s="14">
        <f t="shared" si="145"/>
        <v>42505.936678240745</v>
      </c>
      <c r="T2259" s="14">
        <f t="shared" si="146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4"/>
        <v>15.72</v>
      </c>
      <c r="Q2260" t="s">
        <v>8331</v>
      </c>
      <c r="R2260" t="s">
        <v>8349</v>
      </c>
      <c r="S2260" s="14">
        <f t="shared" si="145"/>
        <v>42136.75100694444</v>
      </c>
      <c r="T2260" s="14">
        <f t="shared" si="146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4"/>
        <v>90.64</v>
      </c>
      <c r="Q2261" t="s">
        <v>8331</v>
      </c>
      <c r="R2261" t="s">
        <v>8349</v>
      </c>
      <c r="S2261" s="14">
        <f t="shared" si="145"/>
        <v>42702.804814814815</v>
      </c>
      <c r="T2261" s="14">
        <f t="shared" si="146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4"/>
        <v>97.3</v>
      </c>
      <c r="Q2262" t="s">
        <v>8331</v>
      </c>
      <c r="R2262" t="s">
        <v>8349</v>
      </c>
      <c r="S2262" s="14">
        <f t="shared" si="145"/>
        <v>41695.016782407409</v>
      </c>
      <c r="T2262" s="14">
        <f t="shared" si="146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4"/>
        <v>37.119999999999997</v>
      </c>
      <c r="Q2263" t="s">
        <v>8331</v>
      </c>
      <c r="R2263" t="s">
        <v>8349</v>
      </c>
      <c r="S2263" s="14">
        <f t="shared" si="145"/>
        <v>42759.724768518514</v>
      </c>
      <c r="T2263" s="14">
        <f t="shared" si="146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4"/>
        <v>28.1</v>
      </c>
      <c r="Q2264" t="s">
        <v>8331</v>
      </c>
      <c r="R2264" t="s">
        <v>8349</v>
      </c>
      <c r="S2264" s="14">
        <f t="shared" si="145"/>
        <v>41926.585162037038</v>
      </c>
      <c r="T2264" s="14">
        <f t="shared" si="146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4"/>
        <v>144.43</v>
      </c>
      <c r="Q2265" t="s">
        <v>8331</v>
      </c>
      <c r="R2265" t="s">
        <v>8349</v>
      </c>
      <c r="S2265" s="14">
        <f t="shared" si="145"/>
        <v>42014.832326388889</v>
      </c>
      <c r="T2265" s="14">
        <f t="shared" si="146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4"/>
        <v>24.27</v>
      </c>
      <c r="Q2266" t="s">
        <v>8331</v>
      </c>
      <c r="R2266" t="s">
        <v>8349</v>
      </c>
      <c r="S2266" s="14">
        <f t="shared" si="145"/>
        <v>42496.582337962958</v>
      </c>
      <c r="T2266" s="14">
        <f t="shared" si="146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4"/>
        <v>35.119999999999997</v>
      </c>
      <c r="Q2267" t="s">
        <v>8331</v>
      </c>
      <c r="R2267" t="s">
        <v>8349</v>
      </c>
      <c r="S2267" s="14">
        <f t="shared" si="145"/>
        <v>42689.853090277778</v>
      </c>
      <c r="T2267" s="14">
        <f t="shared" si="146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4"/>
        <v>24.76</v>
      </c>
      <c r="Q2268" t="s">
        <v>8331</v>
      </c>
      <c r="R2268" t="s">
        <v>8349</v>
      </c>
      <c r="S2268" s="14">
        <f t="shared" si="145"/>
        <v>42469.874907407408</v>
      </c>
      <c r="T2268" s="14">
        <f t="shared" si="146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4"/>
        <v>188.38</v>
      </c>
      <c r="Q2269" t="s">
        <v>8331</v>
      </c>
      <c r="R2269" t="s">
        <v>8349</v>
      </c>
      <c r="S2269" s="14">
        <f t="shared" si="145"/>
        <v>41968.829826388886</v>
      </c>
      <c r="T2269" s="14">
        <f t="shared" si="146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4"/>
        <v>148.08000000000001</v>
      </c>
      <c r="Q2270" t="s">
        <v>8331</v>
      </c>
      <c r="R2270" t="s">
        <v>8349</v>
      </c>
      <c r="S2270" s="14">
        <f t="shared" si="145"/>
        <v>42776.082349537035</v>
      </c>
      <c r="T2270" s="14">
        <f t="shared" si="146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4"/>
        <v>49.93</v>
      </c>
      <c r="Q2271" t="s">
        <v>8331</v>
      </c>
      <c r="R2271" t="s">
        <v>8349</v>
      </c>
      <c r="S2271" s="14">
        <f t="shared" si="145"/>
        <v>42776.704432870371</v>
      </c>
      <c r="T2271" s="14">
        <f t="shared" si="146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4"/>
        <v>107.82</v>
      </c>
      <c r="Q2272" t="s">
        <v>8331</v>
      </c>
      <c r="R2272" t="s">
        <v>8349</v>
      </c>
      <c r="S2272" s="14">
        <f t="shared" si="145"/>
        <v>42725.869363425925</v>
      </c>
      <c r="T2272" s="14">
        <f t="shared" si="146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4"/>
        <v>42.63</v>
      </c>
      <c r="Q2273" t="s">
        <v>8331</v>
      </c>
      <c r="R2273" t="s">
        <v>8349</v>
      </c>
      <c r="S2273" s="14">
        <f t="shared" si="145"/>
        <v>42684.000046296293</v>
      </c>
      <c r="T2273" s="14">
        <f t="shared" si="146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4"/>
        <v>14.37</v>
      </c>
      <c r="Q2274" t="s">
        <v>8331</v>
      </c>
      <c r="R2274" t="s">
        <v>8349</v>
      </c>
      <c r="S2274" s="14">
        <f t="shared" si="145"/>
        <v>42315.699490740735</v>
      </c>
      <c r="T2274" s="14">
        <f t="shared" si="146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4"/>
        <v>37.479999999999997</v>
      </c>
      <c r="Q2275" t="s">
        <v>8331</v>
      </c>
      <c r="R2275" t="s">
        <v>8349</v>
      </c>
      <c r="S2275" s="14">
        <f t="shared" si="145"/>
        <v>42781.549097222218</v>
      </c>
      <c r="T2275" s="14">
        <f t="shared" si="146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4"/>
        <v>30.2</v>
      </c>
      <c r="Q2276" t="s">
        <v>8331</v>
      </c>
      <c r="R2276" t="s">
        <v>8349</v>
      </c>
      <c r="S2276" s="14">
        <f t="shared" si="145"/>
        <v>41663.500659722224</v>
      </c>
      <c r="T2276" s="14">
        <f t="shared" si="146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4"/>
        <v>33.549999999999997</v>
      </c>
      <c r="Q2277" t="s">
        <v>8331</v>
      </c>
      <c r="R2277" t="s">
        <v>8349</v>
      </c>
      <c r="S2277" s="14">
        <f t="shared" si="145"/>
        <v>41965.616655092599</v>
      </c>
      <c r="T2277" s="14">
        <f t="shared" si="146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4"/>
        <v>64.75</v>
      </c>
      <c r="Q2278" t="s">
        <v>8331</v>
      </c>
      <c r="R2278" t="s">
        <v>8349</v>
      </c>
      <c r="S2278" s="14">
        <f t="shared" si="145"/>
        <v>41614.651493055557</v>
      </c>
      <c r="T2278" s="14">
        <f t="shared" si="146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4"/>
        <v>57.93</v>
      </c>
      <c r="Q2279" t="s">
        <v>8331</v>
      </c>
      <c r="R2279" t="s">
        <v>8349</v>
      </c>
      <c r="S2279" s="14">
        <f t="shared" si="145"/>
        <v>40936.678506944445</v>
      </c>
      <c r="T2279" s="14">
        <f t="shared" si="146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4"/>
        <v>53.08</v>
      </c>
      <c r="Q2280" t="s">
        <v>8331</v>
      </c>
      <c r="R2280" t="s">
        <v>8349</v>
      </c>
      <c r="S2280" s="14">
        <f t="shared" si="145"/>
        <v>42338.709108796291</v>
      </c>
      <c r="T2280" s="14">
        <f t="shared" si="146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4"/>
        <v>48.06</v>
      </c>
      <c r="Q2281" t="s">
        <v>8331</v>
      </c>
      <c r="R2281" t="s">
        <v>8349</v>
      </c>
      <c r="S2281" s="14">
        <f t="shared" si="145"/>
        <v>42020.806701388887</v>
      </c>
      <c r="T2281" s="14">
        <f t="shared" si="146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4"/>
        <v>82.4</v>
      </c>
      <c r="Q2282" t="s">
        <v>8331</v>
      </c>
      <c r="R2282" t="s">
        <v>8349</v>
      </c>
      <c r="S2282" s="14">
        <f t="shared" si="145"/>
        <v>42234.624895833331</v>
      </c>
      <c r="T2282" s="14">
        <f t="shared" si="146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4"/>
        <v>50.45</v>
      </c>
      <c r="Q2283" t="s">
        <v>8323</v>
      </c>
      <c r="R2283" t="s">
        <v>8324</v>
      </c>
      <c r="S2283" s="14">
        <f t="shared" si="145"/>
        <v>40687.285844907405</v>
      </c>
      <c r="T2283" s="14">
        <f t="shared" si="146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4"/>
        <v>115.83</v>
      </c>
      <c r="Q2284" t="s">
        <v>8323</v>
      </c>
      <c r="R2284" t="s">
        <v>8324</v>
      </c>
      <c r="S2284" s="14">
        <f t="shared" si="145"/>
        <v>42323.17460648148</v>
      </c>
      <c r="T2284" s="14">
        <f t="shared" si="146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4"/>
        <v>63.03</v>
      </c>
      <c r="Q2285" t="s">
        <v>8323</v>
      </c>
      <c r="R2285" t="s">
        <v>8324</v>
      </c>
      <c r="S2285" s="14">
        <f t="shared" si="145"/>
        <v>40978.125046296293</v>
      </c>
      <c r="T2285" s="14">
        <f t="shared" si="146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4"/>
        <v>108.02</v>
      </c>
      <c r="Q2286" t="s">
        <v>8323</v>
      </c>
      <c r="R2286" t="s">
        <v>8324</v>
      </c>
      <c r="S2286" s="14">
        <f t="shared" si="145"/>
        <v>40585.796817129631</v>
      </c>
      <c r="T2286" s="14">
        <f t="shared" si="146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4"/>
        <v>46.09</v>
      </c>
      <c r="Q2287" t="s">
        <v>8323</v>
      </c>
      <c r="R2287" t="s">
        <v>8324</v>
      </c>
      <c r="S2287" s="14">
        <f t="shared" si="145"/>
        <v>41059.185682870368</v>
      </c>
      <c r="T2287" s="14">
        <f t="shared" si="146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4"/>
        <v>107.21</v>
      </c>
      <c r="Q2288" t="s">
        <v>8323</v>
      </c>
      <c r="R2288" t="s">
        <v>8324</v>
      </c>
      <c r="S2288" s="14">
        <f t="shared" si="145"/>
        <v>41494.963587962964</v>
      </c>
      <c r="T2288" s="14">
        <f t="shared" si="146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4"/>
        <v>50.93</v>
      </c>
      <c r="Q2289" t="s">
        <v>8323</v>
      </c>
      <c r="R2289" t="s">
        <v>8324</v>
      </c>
      <c r="S2289" s="14">
        <f t="shared" si="145"/>
        <v>41792.667361111111</v>
      </c>
      <c r="T2289" s="14">
        <f t="shared" si="146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4"/>
        <v>40.04</v>
      </c>
      <c r="Q2290" t="s">
        <v>8323</v>
      </c>
      <c r="R2290" t="s">
        <v>8324</v>
      </c>
      <c r="S2290" s="14">
        <f t="shared" si="145"/>
        <v>41067.827418981484</v>
      </c>
      <c r="T2290" s="14">
        <f t="shared" si="146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4"/>
        <v>64.44</v>
      </c>
      <c r="Q2291" t="s">
        <v>8323</v>
      </c>
      <c r="R2291" t="s">
        <v>8324</v>
      </c>
      <c r="S2291" s="14">
        <f t="shared" si="145"/>
        <v>41571.998379629629</v>
      </c>
      <c r="T2291" s="14">
        <f t="shared" si="146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4"/>
        <v>53.83</v>
      </c>
      <c r="Q2292" t="s">
        <v>8323</v>
      </c>
      <c r="R2292" t="s">
        <v>8324</v>
      </c>
      <c r="S2292" s="14">
        <f t="shared" si="145"/>
        <v>40070.253819444442</v>
      </c>
      <c r="T2292" s="14">
        <f t="shared" si="146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4"/>
        <v>100.47</v>
      </c>
      <c r="Q2293" t="s">
        <v>8323</v>
      </c>
      <c r="R2293" t="s">
        <v>8324</v>
      </c>
      <c r="S2293" s="14">
        <f t="shared" si="145"/>
        <v>40987.977060185185</v>
      </c>
      <c r="T2293" s="14">
        <f t="shared" si="146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4"/>
        <v>46.63</v>
      </c>
      <c r="Q2294" t="s">
        <v>8323</v>
      </c>
      <c r="R2294" t="s">
        <v>8324</v>
      </c>
      <c r="S2294" s="14">
        <f t="shared" si="145"/>
        <v>40987.697638888887</v>
      </c>
      <c r="T2294" s="14">
        <f t="shared" si="146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4"/>
        <v>34.07</v>
      </c>
      <c r="Q2295" t="s">
        <v>8323</v>
      </c>
      <c r="R2295" t="s">
        <v>8324</v>
      </c>
      <c r="S2295" s="14">
        <f t="shared" si="145"/>
        <v>41151.708321759259</v>
      </c>
      <c r="T2295" s="14">
        <f t="shared" si="146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4"/>
        <v>65.209999999999994</v>
      </c>
      <c r="Q2296" t="s">
        <v>8323</v>
      </c>
      <c r="R2296" t="s">
        <v>8324</v>
      </c>
      <c r="S2296" s="14">
        <f t="shared" si="145"/>
        <v>41264.72314814815</v>
      </c>
      <c r="T2296" s="14">
        <f t="shared" si="146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4"/>
        <v>44.21</v>
      </c>
      <c r="Q2297" t="s">
        <v>8323</v>
      </c>
      <c r="R2297" t="s">
        <v>8324</v>
      </c>
      <c r="S2297" s="14">
        <f t="shared" si="145"/>
        <v>41270.954351851848</v>
      </c>
      <c r="T2297" s="14">
        <f t="shared" si="146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4"/>
        <v>71.97</v>
      </c>
      <c r="Q2298" t="s">
        <v>8323</v>
      </c>
      <c r="R2298" t="s">
        <v>8324</v>
      </c>
      <c r="S2298" s="14">
        <f t="shared" si="145"/>
        <v>40927.731782407405</v>
      </c>
      <c r="T2298" s="14">
        <f t="shared" si="146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4"/>
        <v>52.95</v>
      </c>
      <c r="Q2299" t="s">
        <v>8323</v>
      </c>
      <c r="R2299" t="s">
        <v>8324</v>
      </c>
      <c r="S2299" s="14">
        <f t="shared" si="145"/>
        <v>40948.042233796295</v>
      </c>
      <c r="T2299" s="14">
        <f t="shared" si="146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4"/>
        <v>109.45</v>
      </c>
      <c r="Q2300" t="s">
        <v>8323</v>
      </c>
      <c r="R2300" t="s">
        <v>8324</v>
      </c>
      <c r="S2300" s="14">
        <f t="shared" si="145"/>
        <v>41694.84065972222</v>
      </c>
      <c r="T2300" s="14">
        <f t="shared" si="146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4"/>
        <v>75.040000000000006</v>
      </c>
      <c r="Q2301" t="s">
        <v>8323</v>
      </c>
      <c r="R2301" t="s">
        <v>8324</v>
      </c>
      <c r="S2301" s="14">
        <f t="shared" si="145"/>
        <v>40565.032511574071</v>
      </c>
      <c r="T2301" s="14">
        <f t="shared" si="146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4"/>
        <v>115.71</v>
      </c>
      <c r="Q2302" t="s">
        <v>8323</v>
      </c>
      <c r="R2302" t="s">
        <v>8324</v>
      </c>
      <c r="S2302" s="14">
        <f t="shared" si="145"/>
        <v>41074.727037037039</v>
      </c>
      <c r="T2302" s="14">
        <f t="shared" si="146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4"/>
        <v>31.66</v>
      </c>
      <c r="Q2303" t="s">
        <v>8323</v>
      </c>
      <c r="R2303" t="s">
        <v>8327</v>
      </c>
      <c r="S2303" s="14">
        <f t="shared" si="145"/>
        <v>41416.146944444445</v>
      </c>
      <c r="T2303" s="14">
        <f t="shared" si="146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4"/>
        <v>46.18</v>
      </c>
      <c r="Q2304" t="s">
        <v>8323</v>
      </c>
      <c r="R2304" t="s">
        <v>8327</v>
      </c>
      <c r="S2304" s="14">
        <f t="shared" si="145"/>
        <v>41605.868449074071</v>
      </c>
      <c r="T2304" s="14">
        <f t="shared" si="146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4"/>
        <v>68.48</v>
      </c>
      <c r="Q2305" t="s">
        <v>8323</v>
      </c>
      <c r="R2305" t="s">
        <v>8327</v>
      </c>
      <c r="S2305" s="14">
        <f t="shared" si="145"/>
        <v>40850.111064814817</v>
      </c>
      <c r="T2305" s="14">
        <f t="shared" si="146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si="144"/>
        <v>53.47</v>
      </c>
      <c r="Q2306" t="s">
        <v>8323</v>
      </c>
      <c r="R2306" t="s">
        <v>8327</v>
      </c>
      <c r="S2306" s="14">
        <f t="shared" si="145"/>
        <v>40502.815868055557</v>
      </c>
      <c r="T2306" s="14">
        <f t="shared" si="146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ref="P2307:P2370" si="148">IFERROR(ROUND(E2307/L2307,2),0)</f>
        <v>109.11</v>
      </c>
      <c r="Q2307" t="s">
        <v>8323</v>
      </c>
      <c r="R2307" t="s">
        <v>8327</v>
      </c>
      <c r="S2307" s="14">
        <f t="shared" ref="S2307:S2370" si="149">(((J2307/60)/60)/24)+DATE(1970,1,1)</f>
        <v>41834.695277777777</v>
      </c>
      <c r="T2307" s="14">
        <f t="shared" ref="T2307:T2370" si="150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8"/>
        <v>51.19</v>
      </c>
      <c r="Q2308" t="s">
        <v>8323</v>
      </c>
      <c r="R2308" t="s">
        <v>8327</v>
      </c>
      <c r="S2308" s="14">
        <f t="shared" si="149"/>
        <v>40948.16815972222</v>
      </c>
      <c r="T2308" s="14">
        <f t="shared" si="150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8"/>
        <v>27.94</v>
      </c>
      <c r="Q2309" t="s">
        <v>8323</v>
      </c>
      <c r="R2309" t="s">
        <v>8327</v>
      </c>
      <c r="S2309" s="14">
        <f t="shared" si="149"/>
        <v>41004.802465277775</v>
      </c>
      <c r="T2309" s="14">
        <f t="shared" si="150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8"/>
        <v>82.5</v>
      </c>
      <c r="Q2310" t="s">
        <v>8323</v>
      </c>
      <c r="R2310" t="s">
        <v>8327</v>
      </c>
      <c r="S2310" s="14">
        <f t="shared" si="149"/>
        <v>41851.962916666671</v>
      </c>
      <c r="T2310" s="14">
        <f t="shared" si="150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8"/>
        <v>59.82</v>
      </c>
      <c r="Q2311" t="s">
        <v>8323</v>
      </c>
      <c r="R2311" t="s">
        <v>8327</v>
      </c>
      <c r="S2311" s="14">
        <f t="shared" si="149"/>
        <v>41307.987696759257</v>
      </c>
      <c r="T2311" s="14">
        <f t="shared" si="150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8"/>
        <v>64.819999999999993</v>
      </c>
      <c r="Q2312" t="s">
        <v>8323</v>
      </c>
      <c r="R2312" t="s">
        <v>8327</v>
      </c>
      <c r="S2312" s="14">
        <f t="shared" si="149"/>
        <v>41324.79415509259</v>
      </c>
      <c r="T2312" s="14">
        <f t="shared" si="150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8"/>
        <v>90.1</v>
      </c>
      <c r="Q2313" t="s">
        <v>8323</v>
      </c>
      <c r="R2313" t="s">
        <v>8327</v>
      </c>
      <c r="S2313" s="14">
        <f t="shared" si="149"/>
        <v>41736.004502314812</v>
      </c>
      <c r="T2313" s="14">
        <f t="shared" si="150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8"/>
        <v>40.96</v>
      </c>
      <c r="Q2314" t="s">
        <v>8323</v>
      </c>
      <c r="R2314" t="s">
        <v>8327</v>
      </c>
      <c r="S2314" s="14">
        <f t="shared" si="149"/>
        <v>41716.632847222223</v>
      </c>
      <c r="T2314" s="14">
        <f t="shared" si="150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8"/>
        <v>56</v>
      </c>
      <c r="Q2315" t="s">
        <v>8323</v>
      </c>
      <c r="R2315" t="s">
        <v>8327</v>
      </c>
      <c r="S2315" s="14">
        <f t="shared" si="149"/>
        <v>41002.958634259259</v>
      </c>
      <c r="T2315" s="14">
        <f t="shared" si="150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8"/>
        <v>37.67</v>
      </c>
      <c r="Q2316" t="s">
        <v>8323</v>
      </c>
      <c r="R2316" t="s">
        <v>8327</v>
      </c>
      <c r="S2316" s="14">
        <f t="shared" si="149"/>
        <v>41037.551585648151</v>
      </c>
      <c r="T2316" s="14">
        <f t="shared" si="150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8"/>
        <v>40.08</v>
      </c>
      <c r="Q2317" t="s">
        <v>8323</v>
      </c>
      <c r="R2317" t="s">
        <v>8327</v>
      </c>
      <c r="S2317" s="14">
        <f t="shared" si="149"/>
        <v>41004.72619212963</v>
      </c>
      <c r="T2317" s="14">
        <f t="shared" si="150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8"/>
        <v>78.03</v>
      </c>
      <c r="Q2318" t="s">
        <v>8323</v>
      </c>
      <c r="R2318" t="s">
        <v>8327</v>
      </c>
      <c r="S2318" s="14">
        <f t="shared" si="149"/>
        <v>40079.725115740745</v>
      </c>
      <c r="T2318" s="14">
        <f t="shared" si="150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8"/>
        <v>18.91</v>
      </c>
      <c r="Q2319" t="s">
        <v>8323</v>
      </c>
      <c r="R2319" t="s">
        <v>8327</v>
      </c>
      <c r="S2319" s="14">
        <f t="shared" si="149"/>
        <v>40192.542233796295</v>
      </c>
      <c r="T2319" s="14">
        <f t="shared" si="150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8"/>
        <v>37.130000000000003</v>
      </c>
      <c r="Q2320" t="s">
        <v>8323</v>
      </c>
      <c r="R2320" t="s">
        <v>8327</v>
      </c>
      <c r="S2320" s="14">
        <f t="shared" si="149"/>
        <v>40050.643680555557</v>
      </c>
      <c r="T2320" s="14">
        <f t="shared" si="150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8"/>
        <v>41.96</v>
      </c>
      <c r="Q2321" t="s">
        <v>8323</v>
      </c>
      <c r="R2321" t="s">
        <v>8327</v>
      </c>
      <c r="S2321" s="14">
        <f t="shared" si="149"/>
        <v>41593.082002314812</v>
      </c>
      <c r="T2321" s="14">
        <f t="shared" si="150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8"/>
        <v>61.04</v>
      </c>
      <c r="Q2322" t="s">
        <v>8323</v>
      </c>
      <c r="R2322" t="s">
        <v>8327</v>
      </c>
      <c r="S2322" s="14">
        <f t="shared" si="149"/>
        <v>41696.817129629628</v>
      </c>
      <c r="T2322" s="14">
        <f t="shared" si="150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8"/>
        <v>64.53</v>
      </c>
      <c r="Q2323" t="s">
        <v>8334</v>
      </c>
      <c r="R2323" t="s">
        <v>8350</v>
      </c>
      <c r="S2323" s="14">
        <f t="shared" si="149"/>
        <v>42799.260428240741</v>
      </c>
      <c r="T2323" s="14">
        <f t="shared" si="150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8"/>
        <v>21.25</v>
      </c>
      <c r="Q2324" t="s">
        <v>8334</v>
      </c>
      <c r="R2324" t="s">
        <v>8350</v>
      </c>
      <c r="S2324" s="14">
        <f t="shared" si="149"/>
        <v>42804.895474537043</v>
      </c>
      <c r="T2324" s="14">
        <f t="shared" si="150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8"/>
        <v>30</v>
      </c>
      <c r="Q2325" t="s">
        <v>8334</v>
      </c>
      <c r="R2325" t="s">
        <v>8350</v>
      </c>
      <c r="S2325" s="14">
        <f t="shared" si="149"/>
        <v>42807.755173611105</v>
      </c>
      <c r="T2325" s="14">
        <f t="shared" si="150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8"/>
        <v>25.49</v>
      </c>
      <c r="Q2326" t="s">
        <v>8334</v>
      </c>
      <c r="R2326" t="s">
        <v>8350</v>
      </c>
      <c r="S2326" s="14">
        <f t="shared" si="149"/>
        <v>42790.885243055556</v>
      </c>
      <c r="T2326" s="14">
        <f t="shared" si="150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8"/>
        <v>11.43</v>
      </c>
      <c r="Q2327" t="s">
        <v>8334</v>
      </c>
      <c r="R2327" t="s">
        <v>8350</v>
      </c>
      <c r="S2327" s="14">
        <f t="shared" si="149"/>
        <v>42794.022349537037</v>
      </c>
      <c r="T2327" s="14">
        <f t="shared" si="150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8"/>
        <v>108</v>
      </c>
      <c r="Q2328" t="s">
        <v>8334</v>
      </c>
      <c r="R2328" t="s">
        <v>8350</v>
      </c>
      <c r="S2328" s="14">
        <f t="shared" si="149"/>
        <v>42804.034120370372</v>
      </c>
      <c r="T2328" s="14">
        <f t="shared" si="150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8"/>
        <v>54.88</v>
      </c>
      <c r="Q2329" t="s">
        <v>8334</v>
      </c>
      <c r="R2329" t="s">
        <v>8350</v>
      </c>
      <c r="S2329" s="14">
        <f t="shared" si="149"/>
        <v>41842.917129629634</v>
      </c>
      <c r="T2329" s="14">
        <f t="shared" si="150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8"/>
        <v>47.38</v>
      </c>
      <c r="Q2330" t="s">
        <v>8334</v>
      </c>
      <c r="R2330" t="s">
        <v>8350</v>
      </c>
      <c r="S2330" s="14">
        <f t="shared" si="149"/>
        <v>42139.781678240746</v>
      </c>
      <c r="T2330" s="14">
        <f t="shared" si="150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8"/>
        <v>211.84</v>
      </c>
      <c r="Q2331" t="s">
        <v>8334</v>
      </c>
      <c r="R2331" t="s">
        <v>8350</v>
      </c>
      <c r="S2331" s="14">
        <f t="shared" si="149"/>
        <v>41807.624374999999</v>
      </c>
      <c r="T2331" s="14">
        <f t="shared" si="150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8"/>
        <v>219.93</v>
      </c>
      <c r="Q2332" t="s">
        <v>8334</v>
      </c>
      <c r="R2332" t="s">
        <v>8350</v>
      </c>
      <c r="S2332" s="14">
        <f t="shared" si="149"/>
        <v>42332.89980324074</v>
      </c>
      <c r="T2332" s="14">
        <f t="shared" si="150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8"/>
        <v>40.799999999999997</v>
      </c>
      <c r="Q2333" t="s">
        <v>8334</v>
      </c>
      <c r="R2333" t="s">
        <v>8350</v>
      </c>
      <c r="S2333" s="14">
        <f t="shared" si="149"/>
        <v>41839.005671296298</v>
      </c>
      <c r="T2333" s="14">
        <f t="shared" si="150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8"/>
        <v>75.5</v>
      </c>
      <c r="Q2334" t="s">
        <v>8334</v>
      </c>
      <c r="R2334" t="s">
        <v>8350</v>
      </c>
      <c r="S2334" s="14">
        <f t="shared" si="149"/>
        <v>42011.628136574072</v>
      </c>
      <c r="T2334" s="14">
        <f t="shared" si="150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8"/>
        <v>13.54</v>
      </c>
      <c r="Q2335" t="s">
        <v>8334</v>
      </c>
      <c r="R2335" t="s">
        <v>8350</v>
      </c>
      <c r="S2335" s="14">
        <f t="shared" si="149"/>
        <v>41767.650347222225</v>
      </c>
      <c r="T2335" s="14">
        <f t="shared" si="150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8"/>
        <v>60.87</v>
      </c>
      <c r="Q2336" t="s">
        <v>8334</v>
      </c>
      <c r="R2336" t="s">
        <v>8350</v>
      </c>
      <c r="S2336" s="14">
        <f t="shared" si="149"/>
        <v>41918.670115740737</v>
      </c>
      <c r="T2336" s="14">
        <f t="shared" si="150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8"/>
        <v>115.69</v>
      </c>
      <c r="Q2337" t="s">
        <v>8334</v>
      </c>
      <c r="R2337" t="s">
        <v>8350</v>
      </c>
      <c r="S2337" s="14">
        <f t="shared" si="149"/>
        <v>41771.572256944448</v>
      </c>
      <c r="T2337" s="14">
        <f t="shared" si="150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8"/>
        <v>48.1</v>
      </c>
      <c r="Q2338" t="s">
        <v>8334</v>
      </c>
      <c r="R2338" t="s">
        <v>8350</v>
      </c>
      <c r="S2338" s="14">
        <f t="shared" si="149"/>
        <v>41666.924710648149</v>
      </c>
      <c r="T2338" s="14">
        <f t="shared" si="150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8"/>
        <v>74.180000000000007</v>
      </c>
      <c r="Q2339" t="s">
        <v>8334</v>
      </c>
      <c r="R2339" t="s">
        <v>8350</v>
      </c>
      <c r="S2339" s="14">
        <f t="shared" si="149"/>
        <v>41786.640543981484</v>
      </c>
      <c r="T2339" s="14">
        <f t="shared" si="150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8"/>
        <v>123.35</v>
      </c>
      <c r="Q2340" t="s">
        <v>8334</v>
      </c>
      <c r="R2340" t="s">
        <v>8350</v>
      </c>
      <c r="S2340" s="14">
        <f t="shared" si="149"/>
        <v>41789.896805555552</v>
      </c>
      <c r="T2340" s="14">
        <f t="shared" si="150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8"/>
        <v>66.62</v>
      </c>
      <c r="Q2341" t="s">
        <v>8334</v>
      </c>
      <c r="R2341" t="s">
        <v>8350</v>
      </c>
      <c r="S2341" s="14">
        <f t="shared" si="149"/>
        <v>42692.79987268518</v>
      </c>
      <c r="T2341" s="14">
        <f t="shared" si="150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8"/>
        <v>104.99</v>
      </c>
      <c r="Q2342" t="s">
        <v>8334</v>
      </c>
      <c r="R2342" t="s">
        <v>8350</v>
      </c>
      <c r="S2342" s="14">
        <f t="shared" si="149"/>
        <v>42643.642800925925</v>
      </c>
      <c r="T2342" s="14">
        <f t="shared" si="150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8"/>
        <v>0</v>
      </c>
      <c r="Q2343" t="s">
        <v>8317</v>
      </c>
      <c r="R2343" t="s">
        <v>8318</v>
      </c>
      <c r="S2343" s="14">
        <f t="shared" si="149"/>
        <v>42167.813703703709</v>
      </c>
      <c r="T2343" s="14">
        <f t="shared" si="150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8"/>
        <v>0</v>
      </c>
      <c r="Q2344" t="s">
        <v>8317</v>
      </c>
      <c r="R2344" t="s">
        <v>8318</v>
      </c>
      <c r="S2344" s="14">
        <f t="shared" si="149"/>
        <v>41897.702199074076</v>
      </c>
      <c r="T2344" s="14">
        <f t="shared" si="150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8"/>
        <v>300</v>
      </c>
      <c r="Q2345" t="s">
        <v>8317</v>
      </c>
      <c r="R2345" t="s">
        <v>8318</v>
      </c>
      <c r="S2345" s="14">
        <f t="shared" si="149"/>
        <v>42327.825289351851</v>
      </c>
      <c r="T2345" s="14">
        <f t="shared" si="150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8"/>
        <v>1</v>
      </c>
      <c r="Q2346" t="s">
        <v>8317</v>
      </c>
      <c r="R2346" t="s">
        <v>8318</v>
      </c>
      <c r="S2346" s="14">
        <f t="shared" si="149"/>
        <v>42515.727650462963</v>
      </c>
      <c r="T2346" s="14">
        <f t="shared" si="150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8"/>
        <v>0</v>
      </c>
      <c r="Q2347" t="s">
        <v>8317</v>
      </c>
      <c r="R2347" t="s">
        <v>8318</v>
      </c>
      <c r="S2347" s="14">
        <f t="shared" si="149"/>
        <v>42060.001805555556</v>
      </c>
      <c r="T2347" s="14">
        <f t="shared" si="150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8"/>
        <v>13</v>
      </c>
      <c r="Q2348" t="s">
        <v>8317</v>
      </c>
      <c r="R2348" t="s">
        <v>8318</v>
      </c>
      <c r="S2348" s="14">
        <f t="shared" si="149"/>
        <v>42615.79896990741</v>
      </c>
      <c r="T2348" s="14">
        <f t="shared" si="150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8"/>
        <v>15</v>
      </c>
      <c r="Q2349" t="s">
        <v>8317</v>
      </c>
      <c r="R2349" t="s">
        <v>8318</v>
      </c>
      <c r="S2349" s="14">
        <f t="shared" si="149"/>
        <v>42577.607361111113</v>
      </c>
      <c r="T2349" s="14">
        <f t="shared" si="150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8"/>
        <v>54</v>
      </c>
      <c r="Q2350" t="s">
        <v>8317</v>
      </c>
      <c r="R2350" t="s">
        <v>8318</v>
      </c>
      <c r="S2350" s="14">
        <f t="shared" si="149"/>
        <v>42360.932152777779</v>
      </c>
      <c r="T2350" s="14">
        <f t="shared" si="150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8"/>
        <v>0</v>
      </c>
      <c r="Q2351" t="s">
        <v>8317</v>
      </c>
      <c r="R2351" t="s">
        <v>8318</v>
      </c>
      <c r="S2351" s="14">
        <f t="shared" si="149"/>
        <v>42198.775787037041</v>
      </c>
      <c r="T2351" s="14">
        <f t="shared" si="150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8"/>
        <v>0</v>
      </c>
      <c r="Q2352" t="s">
        <v>8317</v>
      </c>
      <c r="R2352" t="s">
        <v>8318</v>
      </c>
      <c r="S2352" s="14">
        <f t="shared" si="149"/>
        <v>42708.842245370368</v>
      </c>
      <c r="T2352" s="14">
        <f t="shared" si="150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8"/>
        <v>15.43</v>
      </c>
      <c r="Q2353" t="s">
        <v>8317</v>
      </c>
      <c r="R2353" t="s">
        <v>8318</v>
      </c>
      <c r="S2353" s="14">
        <f t="shared" si="149"/>
        <v>42094.101145833338</v>
      </c>
      <c r="T2353" s="14">
        <f t="shared" si="150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8"/>
        <v>0</v>
      </c>
      <c r="Q2354" t="s">
        <v>8317</v>
      </c>
      <c r="R2354" t="s">
        <v>8318</v>
      </c>
      <c r="S2354" s="14">
        <f t="shared" si="149"/>
        <v>42101.633703703701</v>
      </c>
      <c r="T2354" s="14">
        <f t="shared" si="150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8"/>
        <v>0</v>
      </c>
      <c r="Q2355" t="s">
        <v>8317</v>
      </c>
      <c r="R2355" t="s">
        <v>8318</v>
      </c>
      <c r="S2355" s="14">
        <f t="shared" si="149"/>
        <v>42103.676180555558</v>
      </c>
      <c r="T2355" s="14">
        <f t="shared" si="150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8"/>
        <v>25</v>
      </c>
      <c r="Q2356" t="s">
        <v>8317</v>
      </c>
      <c r="R2356" t="s">
        <v>8318</v>
      </c>
      <c r="S2356" s="14">
        <f t="shared" si="149"/>
        <v>41954.722916666666</v>
      </c>
      <c r="T2356" s="14">
        <f t="shared" si="150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8"/>
        <v>27.5</v>
      </c>
      <c r="Q2357" t="s">
        <v>8317</v>
      </c>
      <c r="R2357" t="s">
        <v>8318</v>
      </c>
      <c r="S2357" s="14">
        <f t="shared" si="149"/>
        <v>42096.918240740735</v>
      </c>
      <c r="T2357" s="14">
        <f t="shared" si="150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8"/>
        <v>0</v>
      </c>
      <c r="Q2358" t="s">
        <v>8317</v>
      </c>
      <c r="R2358" t="s">
        <v>8318</v>
      </c>
      <c r="S2358" s="14">
        <f t="shared" si="149"/>
        <v>42130.78361111111</v>
      </c>
      <c r="T2358" s="14">
        <f t="shared" si="150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8"/>
        <v>0</v>
      </c>
      <c r="Q2359" t="s">
        <v>8317</v>
      </c>
      <c r="R2359" t="s">
        <v>8318</v>
      </c>
      <c r="S2359" s="14">
        <f t="shared" si="149"/>
        <v>42264.620115740734</v>
      </c>
      <c r="T2359" s="14">
        <f t="shared" si="150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8"/>
        <v>0</v>
      </c>
      <c r="Q2360" t="s">
        <v>8317</v>
      </c>
      <c r="R2360" t="s">
        <v>8318</v>
      </c>
      <c r="S2360" s="14">
        <f t="shared" si="149"/>
        <v>41978.930972222224</v>
      </c>
      <c r="T2360" s="14">
        <f t="shared" si="150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8"/>
        <v>367</v>
      </c>
      <c r="Q2361" t="s">
        <v>8317</v>
      </c>
      <c r="R2361" t="s">
        <v>8318</v>
      </c>
      <c r="S2361" s="14">
        <f t="shared" si="149"/>
        <v>42159.649583333332</v>
      </c>
      <c r="T2361" s="14">
        <f t="shared" si="150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8"/>
        <v>2</v>
      </c>
      <c r="Q2362" t="s">
        <v>8317</v>
      </c>
      <c r="R2362" t="s">
        <v>8318</v>
      </c>
      <c r="S2362" s="14">
        <f t="shared" si="149"/>
        <v>42377.70694444445</v>
      </c>
      <c r="T2362" s="14">
        <f t="shared" si="150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8"/>
        <v>0</v>
      </c>
      <c r="Q2363" t="s">
        <v>8317</v>
      </c>
      <c r="R2363" t="s">
        <v>8318</v>
      </c>
      <c r="S2363" s="14">
        <f t="shared" si="149"/>
        <v>42466.858888888892</v>
      </c>
      <c r="T2363" s="14">
        <f t="shared" si="150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8"/>
        <v>60</v>
      </c>
      <c r="Q2364" t="s">
        <v>8317</v>
      </c>
      <c r="R2364" t="s">
        <v>8318</v>
      </c>
      <c r="S2364" s="14">
        <f t="shared" si="149"/>
        <v>41954.688310185185</v>
      </c>
      <c r="T2364" s="14">
        <f t="shared" si="150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8"/>
        <v>0</v>
      </c>
      <c r="Q2365" t="s">
        <v>8317</v>
      </c>
      <c r="R2365" t="s">
        <v>8318</v>
      </c>
      <c r="S2365" s="14">
        <f t="shared" si="149"/>
        <v>42322.011574074073</v>
      </c>
      <c r="T2365" s="14">
        <f t="shared" si="150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8"/>
        <v>0</v>
      </c>
      <c r="Q2366" t="s">
        <v>8317</v>
      </c>
      <c r="R2366" t="s">
        <v>8318</v>
      </c>
      <c r="S2366" s="14">
        <f t="shared" si="149"/>
        <v>42248.934675925921</v>
      </c>
      <c r="T2366" s="14">
        <f t="shared" si="150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8"/>
        <v>0</v>
      </c>
      <c r="Q2367" t="s">
        <v>8317</v>
      </c>
      <c r="R2367" t="s">
        <v>8318</v>
      </c>
      <c r="S2367" s="14">
        <f t="shared" si="149"/>
        <v>42346.736400462964</v>
      </c>
      <c r="T2367" s="14">
        <f t="shared" si="150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8"/>
        <v>97.41</v>
      </c>
      <c r="Q2368" t="s">
        <v>8317</v>
      </c>
      <c r="R2368" t="s">
        <v>8318</v>
      </c>
      <c r="S2368" s="14">
        <f t="shared" si="149"/>
        <v>42268.531631944439</v>
      </c>
      <c r="T2368" s="14">
        <f t="shared" si="150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8"/>
        <v>47.86</v>
      </c>
      <c r="Q2369" t="s">
        <v>8317</v>
      </c>
      <c r="R2369" t="s">
        <v>8318</v>
      </c>
      <c r="S2369" s="14">
        <f t="shared" si="149"/>
        <v>42425.970092592594</v>
      </c>
      <c r="T2369" s="14">
        <f t="shared" si="150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si="148"/>
        <v>50</v>
      </c>
      <c r="Q2370" t="s">
        <v>8317</v>
      </c>
      <c r="R2370" t="s">
        <v>8318</v>
      </c>
      <c r="S2370" s="14">
        <f t="shared" si="149"/>
        <v>42063.721817129626</v>
      </c>
      <c r="T2370" s="14">
        <f t="shared" si="150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ref="P2371:P2434" si="152">IFERROR(ROUND(E2371/L2371,2),0)</f>
        <v>0</v>
      </c>
      <c r="Q2371" t="s">
        <v>8317</v>
      </c>
      <c r="R2371" t="s">
        <v>8318</v>
      </c>
      <c r="S2371" s="14">
        <f t="shared" ref="S2371:S2434" si="153">(((J2371/60)/60)/24)+DATE(1970,1,1)</f>
        <v>42380.812627314815</v>
      </c>
      <c r="T2371" s="14">
        <f t="shared" ref="T2371:T2434" si="154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2"/>
        <v>20.5</v>
      </c>
      <c r="Q2372" t="s">
        <v>8317</v>
      </c>
      <c r="R2372" t="s">
        <v>8318</v>
      </c>
      <c r="S2372" s="14">
        <f t="shared" si="153"/>
        <v>41961.18913194444</v>
      </c>
      <c r="T2372" s="14">
        <f t="shared" si="154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2"/>
        <v>0</v>
      </c>
      <c r="Q2373" t="s">
        <v>8317</v>
      </c>
      <c r="R2373" t="s">
        <v>8318</v>
      </c>
      <c r="S2373" s="14">
        <f t="shared" si="153"/>
        <v>42150.777731481481</v>
      </c>
      <c r="T2373" s="14">
        <f t="shared" si="154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2"/>
        <v>30</v>
      </c>
      <c r="Q2374" t="s">
        <v>8317</v>
      </c>
      <c r="R2374" t="s">
        <v>8318</v>
      </c>
      <c r="S2374" s="14">
        <f t="shared" si="153"/>
        <v>42088.069108796291</v>
      </c>
      <c r="T2374" s="14">
        <f t="shared" si="154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2"/>
        <v>50</v>
      </c>
      <c r="Q2375" t="s">
        <v>8317</v>
      </c>
      <c r="R2375" t="s">
        <v>8318</v>
      </c>
      <c r="S2375" s="14">
        <f t="shared" si="153"/>
        <v>42215.662314814821</v>
      </c>
      <c r="T2375" s="14">
        <f t="shared" si="154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2"/>
        <v>10</v>
      </c>
      <c r="Q2376" t="s">
        <v>8317</v>
      </c>
      <c r="R2376" t="s">
        <v>8318</v>
      </c>
      <c r="S2376" s="14">
        <f t="shared" si="153"/>
        <v>42017.843287037031</v>
      </c>
      <c r="T2376" s="14">
        <f t="shared" si="154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2"/>
        <v>0</v>
      </c>
      <c r="Q2377" t="s">
        <v>8317</v>
      </c>
      <c r="R2377" t="s">
        <v>8318</v>
      </c>
      <c r="S2377" s="14">
        <f t="shared" si="153"/>
        <v>42592.836076388892</v>
      </c>
      <c r="T2377" s="14">
        <f t="shared" si="154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2"/>
        <v>81.58</v>
      </c>
      <c r="Q2378" t="s">
        <v>8317</v>
      </c>
      <c r="R2378" t="s">
        <v>8318</v>
      </c>
      <c r="S2378" s="14">
        <f t="shared" si="153"/>
        <v>42318.925532407404</v>
      </c>
      <c r="T2378" s="14">
        <f t="shared" si="154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2"/>
        <v>0</v>
      </c>
      <c r="Q2379" t="s">
        <v>8317</v>
      </c>
      <c r="R2379" t="s">
        <v>8318</v>
      </c>
      <c r="S2379" s="14">
        <f t="shared" si="153"/>
        <v>42669.870173611111</v>
      </c>
      <c r="T2379" s="14">
        <f t="shared" si="154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2"/>
        <v>0</v>
      </c>
      <c r="Q2380" t="s">
        <v>8317</v>
      </c>
      <c r="R2380" t="s">
        <v>8318</v>
      </c>
      <c r="S2380" s="14">
        <f t="shared" si="153"/>
        <v>42213.013078703705</v>
      </c>
      <c r="T2380" s="14">
        <f t="shared" si="154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2"/>
        <v>0</v>
      </c>
      <c r="Q2381" t="s">
        <v>8317</v>
      </c>
      <c r="R2381" t="s">
        <v>8318</v>
      </c>
      <c r="S2381" s="14">
        <f t="shared" si="153"/>
        <v>42237.016388888893</v>
      </c>
      <c r="T2381" s="14">
        <f t="shared" si="154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2"/>
        <v>18.329999999999998</v>
      </c>
      <c r="Q2382" t="s">
        <v>8317</v>
      </c>
      <c r="R2382" t="s">
        <v>8318</v>
      </c>
      <c r="S2382" s="14">
        <f t="shared" si="153"/>
        <v>42248.793310185181</v>
      </c>
      <c r="T2382" s="14">
        <f t="shared" si="154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2"/>
        <v>224.43</v>
      </c>
      <c r="Q2383" t="s">
        <v>8317</v>
      </c>
      <c r="R2383" t="s">
        <v>8318</v>
      </c>
      <c r="S2383" s="14">
        <f t="shared" si="153"/>
        <v>42074.935740740737</v>
      </c>
      <c r="T2383" s="14">
        <f t="shared" si="154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2"/>
        <v>37.5</v>
      </c>
      <c r="Q2384" t="s">
        <v>8317</v>
      </c>
      <c r="R2384" t="s">
        <v>8318</v>
      </c>
      <c r="S2384" s="14">
        <f t="shared" si="153"/>
        <v>42195.187534722223</v>
      </c>
      <c r="T2384" s="14">
        <f t="shared" si="154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2"/>
        <v>145</v>
      </c>
      <c r="Q2385" t="s">
        <v>8317</v>
      </c>
      <c r="R2385" t="s">
        <v>8318</v>
      </c>
      <c r="S2385" s="14">
        <f t="shared" si="153"/>
        <v>42027.056793981479</v>
      </c>
      <c r="T2385" s="14">
        <f t="shared" si="154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2"/>
        <v>1</v>
      </c>
      <c r="Q2386" t="s">
        <v>8317</v>
      </c>
      <c r="R2386" t="s">
        <v>8318</v>
      </c>
      <c r="S2386" s="14">
        <f t="shared" si="153"/>
        <v>41927.067627314813</v>
      </c>
      <c r="T2386" s="14">
        <f t="shared" si="154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2"/>
        <v>112.57</v>
      </c>
      <c r="Q2387" t="s">
        <v>8317</v>
      </c>
      <c r="R2387" t="s">
        <v>8318</v>
      </c>
      <c r="S2387" s="14">
        <f t="shared" si="153"/>
        <v>42191.70175925926</v>
      </c>
      <c r="T2387" s="14">
        <f t="shared" si="154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2"/>
        <v>0</v>
      </c>
      <c r="Q2388" t="s">
        <v>8317</v>
      </c>
      <c r="R2388" t="s">
        <v>8318</v>
      </c>
      <c r="S2388" s="14">
        <f t="shared" si="153"/>
        <v>41954.838240740741</v>
      </c>
      <c r="T2388" s="14">
        <f t="shared" si="154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2"/>
        <v>342</v>
      </c>
      <c r="Q2389" t="s">
        <v>8317</v>
      </c>
      <c r="R2389" t="s">
        <v>8318</v>
      </c>
      <c r="S2389" s="14">
        <f t="shared" si="153"/>
        <v>42528.626620370371</v>
      </c>
      <c r="T2389" s="14">
        <f t="shared" si="154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2"/>
        <v>57.88</v>
      </c>
      <c r="Q2390" t="s">
        <v>8317</v>
      </c>
      <c r="R2390" t="s">
        <v>8318</v>
      </c>
      <c r="S2390" s="14">
        <f t="shared" si="153"/>
        <v>41989.853692129633</v>
      </c>
      <c r="T2390" s="14">
        <f t="shared" si="154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2"/>
        <v>30</v>
      </c>
      <c r="Q2391" t="s">
        <v>8317</v>
      </c>
      <c r="R2391" t="s">
        <v>8318</v>
      </c>
      <c r="S2391" s="14">
        <f t="shared" si="153"/>
        <v>42179.653379629628</v>
      </c>
      <c r="T2391" s="14">
        <f t="shared" si="154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2"/>
        <v>0</v>
      </c>
      <c r="Q2392" t="s">
        <v>8317</v>
      </c>
      <c r="R2392" t="s">
        <v>8318</v>
      </c>
      <c r="S2392" s="14">
        <f t="shared" si="153"/>
        <v>41968.262314814812</v>
      </c>
      <c r="T2392" s="14">
        <f t="shared" si="154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2"/>
        <v>25</v>
      </c>
      <c r="Q2393" t="s">
        <v>8317</v>
      </c>
      <c r="R2393" t="s">
        <v>8318</v>
      </c>
      <c r="S2393" s="14">
        <f t="shared" si="153"/>
        <v>42064.794490740736</v>
      </c>
      <c r="T2393" s="14">
        <f t="shared" si="154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52"/>
        <v>0</v>
      </c>
      <c r="Q2394" t="s">
        <v>8317</v>
      </c>
      <c r="R2394" t="s">
        <v>8318</v>
      </c>
      <c r="S2394" s="14">
        <f t="shared" si="153"/>
        <v>42276.120636574073</v>
      </c>
      <c r="T2394" s="14">
        <f t="shared" si="154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2"/>
        <v>50</v>
      </c>
      <c r="Q2395" t="s">
        <v>8317</v>
      </c>
      <c r="R2395" t="s">
        <v>8318</v>
      </c>
      <c r="S2395" s="14">
        <f t="shared" si="153"/>
        <v>42194.648344907408</v>
      </c>
      <c r="T2395" s="14">
        <f t="shared" si="154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2"/>
        <v>1.5</v>
      </c>
      <c r="Q2396" t="s">
        <v>8317</v>
      </c>
      <c r="R2396" t="s">
        <v>8318</v>
      </c>
      <c r="S2396" s="14">
        <f t="shared" si="153"/>
        <v>42031.362187499995</v>
      </c>
      <c r="T2396" s="14">
        <f t="shared" si="154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2"/>
        <v>0</v>
      </c>
      <c r="Q2397" t="s">
        <v>8317</v>
      </c>
      <c r="R2397" t="s">
        <v>8318</v>
      </c>
      <c r="S2397" s="14">
        <f t="shared" si="153"/>
        <v>42717.121377314819</v>
      </c>
      <c r="T2397" s="14">
        <f t="shared" si="154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2"/>
        <v>10</v>
      </c>
      <c r="Q2398" t="s">
        <v>8317</v>
      </c>
      <c r="R2398" t="s">
        <v>8318</v>
      </c>
      <c r="S2398" s="14">
        <f t="shared" si="153"/>
        <v>42262.849050925928</v>
      </c>
      <c r="T2398" s="14">
        <f t="shared" si="154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2"/>
        <v>0</v>
      </c>
      <c r="Q2399" t="s">
        <v>8317</v>
      </c>
      <c r="R2399" t="s">
        <v>8318</v>
      </c>
      <c r="S2399" s="14">
        <f t="shared" si="153"/>
        <v>41976.88490740741</v>
      </c>
      <c r="T2399" s="14">
        <f t="shared" si="154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2"/>
        <v>0</v>
      </c>
      <c r="Q2400" t="s">
        <v>8317</v>
      </c>
      <c r="R2400" t="s">
        <v>8318</v>
      </c>
      <c r="S2400" s="14">
        <f t="shared" si="153"/>
        <v>42157.916481481487</v>
      </c>
      <c r="T2400" s="14">
        <f t="shared" si="154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2"/>
        <v>0</v>
      </c>
      <c r="Q2401" t="s">
        <v>8317</v>
      </c>
      <c r="R2401" t="s">
        <v>8318</v>
      </c>
      <c r="S2401" s="14">
        <f t="shared" si="153"/>
        <v>41956.853078703702</v>
      </c>
      <c r="T2401" s="14">
        <f t="shared" si="154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2"/>
        <v>0</v>
      </c>
      <c r="Q2402" t="s">
        <v>8317</v>
      </c>
      <c r="R2402" t="s">
        <v>8318</v>
      </c>
      <c r="S2402" s="14">
        <f t="shared" si="153"/>
        <v>42444.268101851849</v>
      </c>
      <c r="T2402" s="14">
        <f t="shared" si="154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2"/>
        <v>22.33</v>
      </c>
      <c r="Q2403" t="s">
        <v>8334</v>
      </c>
      <c r="R2403" t="s">
        <v>8335</v>
      </c>
      <c r="S2403" s="14">
        <f t="shared" si="153"/>
        <v>42374.822870370372</v>
      </c>
      <c r="T2403" s="14">
        <f t="shared" si="154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2"/>
        <v>52</v>
      </c>
      <c r="Q2404" t="s">
        <v>8334</v>
      </c>
      <c r="R2404" t="s">
        <v>8335</v>
      </c>
      <c r="S2404" s="14">
        <f t="shared" si="153"/>
        <v>42107.679756944446</v>
      </c>
      <c r="T2404" s="14">
        <f t="shared" si="154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2"/>
        <v>16.829999999999998</v>
      </c>
      <c r="Q2405" t="s">
        <v>8334</v>
      </c>
      <c r="R2405" t="s">
        <v>8335</v>
      </c>
      <c r="S2405" s="14">
        <f t="shared" si="153"/>
        <v>42399.882615740738</v>
      </c>
      <c r="T2405" s="14">
        <f t="shared" si="154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2"/>
        <v>0</v>
      </c>
      <c r="Q2406" t="s">
        <v>8334</v>
      </c>
      <c r="R2406" t="s">
        <v>8335</v>
      </c>
      <c r="S2406" s="14">
        <f t="shared" si="153"/>
        <v>42342.03943287037</v>
      </c>
      <c r="T2406" s="14">
        <f t="shared" si="154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2"/>
        <v>56.3</v>
      </c>
      <c r="Q2407" t="s">
        <v>8334</v>
      </c>
      <c r="R2407" t="s">
        <v>8335</v>
      </c>
      <c r="S2407" s="14">
        <f t="shared" si="153"/>
        <v>42595.585358796292</v>
      </c>
      <c r="T2407" s="14">
        <f t="shared" si="154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2"/>
        <v>84.06</v>
      </c>
      <c r="Q2408" t="s">
        <v>8334</v>
      </c>
      <c r="R2408" t="s">
        <v>8335</v>
      </c>
      <c r="S2408" s="14">
        <f t="shared" si="153"/>
        <v>41983.110995370371</v>
      </c>
      <c r="T2408" s="14">
        <f t="shared" si="154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2"/>
        <v>168.39</v>
      </c>
      <c r="Q2409" t="s">
        <v>8334</v>
      </c>
      <c r="R2409" t="s">
        <v>8335</v>
      </c>
      <c r="S2409" s="14">
        <f t="shared" si="153"/>
        <v>42082.575555555552</v>
      </c>
      <c r="T2409" s="14">
        <f t="shared" si="154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2"/>
        <v>15</v>
      </c>
      <c r="Q2410" t="s">
        <v>8334</v>
      </c>
      <c r="R2410" t="s">
        <v>8335</v>
      </c>
      <c r="S2410" s="14">
        <f t="shared" si="153"/>
        <v>41919.140706018516</v>
      </c>
      <c r="T2410" s="14">
        <f t="shared" si="154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2"/>
        <v>76.67</v>
      </c>
      <c r="Q2411" t="s">
        <v>8334</v>
      </c>
      <c r="R2411" t="s">
        <v>8335</v>
      </c>
      <c r="S2411" s="14">
        <f t="shared" si="153"/>
        <v>42204.875868055555</v>
      </c>
      <c r="T2411" s="14">
        <f t="shared" si="154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2"/>
        <v>0</v>
      </c>
      <c r="Q2412" t="s">
        <v>8334</v>
      </c>
      <c r="R2412" t="s">
        <v>8335</v>
      </c>
      <c r="S2412" s="14">
        <f t="shared" si="153"/>
        <v>42224.408275462964</v>
      </c>
      <c r="T2412" s="14">
        <f t="shared" si="154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2"/>
        <v>50.33</v>
      </c>
      <c r="Q2413" t="s">
        <v>8334</v>
      </c>
      <c r="R2413" t="s">
        <v>8335</v>
      </c>
      <c r="S2413" s="14">
        <f t="shared" si="153"/>
        <v>42211.732430555552</v>
      </c>
      <c r="T2413" s="14">
        <f t="shared" si="154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2"/>
        <v>0</v>
      </c>
      <c r="Q2414" t="s">
        <v>8334</v>
      </c>
      <c r="R2414" t="s">
        <v>8335</v>
      </c>
      <c r="S2414" s="14">
        <f t="shared" si="153"/>
        <v>42655.736956018518</v>
      </c>
      <c r="T2414" s="14">
        <f t="shared" si="154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2"/>
        <v>8.33</v>
      </c>
      <c r="Q2415" t="s">
        <v>8334</v>
      </c>
      <c r="R2415" t="s">
        <v>8335</v>
      </c>
      <c r="S2415" s="14">
        <f t="shared" si="153"/>
        <v>41760.10974537037</v>
      </c>
      <c r="T2415" s="14">
        <f t="shared" si="154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2"/>
        <v>35.380000000000003</v>
      </c>
      <c r="Q2416" t="s">
        <v>8334</v>
      </c>
      <c r="R2416" t="s">
        <v>8335</v>
      </c>
      <c r="S2416" s="14">
        <f t="shared" si="153"/>
        <v>42198.695138888885</v>
      </c>
      <c r="T2416" s="14">
        <f t="shared" si="154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2"/>
        <v>55.83</v>
      </c>
      <c r="Q2417" t="s">
        <v>8334</v>
      </c>
      <c r="R2417" t="s">
        <v>8335</v>
      </c>
      <c r="S2417" s="14">
        <f t="shared" si="153"/>
        <v>42536.862800925926</v>
      </c>
      <c r="T2417" s="14">
        <f t="shared" si="154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2"/>
        <v>5</v>
      </c>
      <c r="Q2418" t="s">
        <v>8334</v>
      </c>
      <c r="R2418" t="s">
        <v>8335</v>
      </c>
      <c r="S2418" s="14">
        <f t="shared" si="153"/>
        <v>42019.737766203703</v>
      </c>
      <c r="T2418" s="14">
        <f t="shared" si="154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2"/>
        <v>0</v>
      </c>
      <c r="Q2419" t="s">
        <v>8334</v>
      </c>
      <c r="R2419" t="s">
        <v>8335</v>
      </c>
      <c r="S2419" s="14">
        <f t="shared" si="153"/>
        <v>41831.884108796294</v>
      </c>
      <c r="T2419" s="14">
        <f t="shared" si="154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2"/>
        <v>1</v>
      </c>
      <c r="Q2420" t="s">
        <v>8334</v>
      </c>
      <c r="R2420" t="s">
        <v>8335</v>
      </c>
      <c r="S2420" s="14">
        <f t="shared" si="153"/>
        <v>42027.856990740736</v>
      </c>
      <c r="T2420" s="14">
        <f t="shared" si="154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2"/>
        <v>0</v>
      </c>
      <c r="Q2421" t="s">
        <v>8334</v>
      </c>
      <c r="R2421" t="s">
        <v>8335</v>
      </c>
      <c r="S2421" s="14">
        <f t="shared" si="153"/>
        <v>41993.738298611104</v>
      </c>
      <c r="T2421" s="14">
        <f t="shared" si="154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2"/>
        <v>69.47</v>
      </c>
      <c r="Q2422" t="s">
        <v>8334</v>
      </c>
      <c r="R2422" t="s">
        <v>8335</v>
      </c>
      <c r="S2422" s="14">
        <f t="shared" si="153"/>
        <v>41893.028877314813</v>
      </c>
      <c r="T2422" s="14">
        <f t="shared" si="154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2"/>
        <v>1</v>
      </c>
      <c r="Q2423" t="s">
        <v>8334</v>
      </c>
      <c r="R2423" t="s">
        <v>8335</v>
      </c>
      <c r="S2423" s="14">
        <f t="shared" si="153"/>
        <v>42026.687453703707</v>
      </c>
      <c r="T2423" s="14">
        <f t="shared" si="154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2"/>
        <v>1</v>
      </c>
      <c r="Q2424" t="s">
        <v>8334</v>
      </c>
      <c r="R2424" t="s">
        <v>8335</v>
      </c>
      <c r="S2424" s="14">
        <f t="shared" si="153"/>
        <v>42044.724953703699</v>
      </c>
      <c r="T2424" s="14">
        <f t="shared" si="154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2"/>
        <v>8</v>
      </c>
      <c r="Q2425" t="s">
        <v>8334</v>
      </c>
      <c r="R2425" t="s">
        <v>8335</v>
      </c>
      <c r="S2425" s="14">
        <f t="shared" si="153"/>
        <v>41974.704745370371</v>
      </c>
      <c r="T2425" s="14">
        <f t="shared" si="154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2"/>
        <v>34.44</v>
      </c>
      <c r="Q2426" t="s">
        <v>8334</v>
      </c>
      <c r="R2426" t="s">
        <v>8335</v>
      </c>
      <c r="S2426" s="14">
        <f t="shared" si="153"/>
        <v>41909.892453703702</v>
      </c>
      <c r="T2426" s="14">
        <f t="shared" si="154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2"/>
        <v>1</v>
      </c>
      <c r="Q2427" t="s">
        <v>8334</v>
      </c>
      <c r="R2427" t="s">
        <v>8335</v>
      </c>
      <c r="S2427" s="14">
        <f t="shared" si="153"/>
        <v>42502.913761574076</v>
      </c>
      <c r="T2427" s="14">
        <f t="shared" si="154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2"/>
        <v>0</v>
      </c>
      <c r="Q2428" t="s">
        <v>8334</v>
      </c>
      <c r="R2428" t="s">
        <v>8335</v>
      </c>
      <c r="S2428" s="14">
        <f t="shared" si="153"/>
        <v>42164.170046296291</v>
      </c>
      <c r="T2428" s="14">
        <f t="shared" si="154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2"/>
        <v>1</v>
      </c>
      <c r="Q2429" t="s">
        <v>8334</v>
      </c>
      <c r="R2429" t="s">
        <v>8335</v>
      </c>
      <c r="S2429" s="14">
        <f t="shared" si="153"/>
        <v>42412.318668981476</v>
      </c>
      <c r="T2429" s="14">
        <f t="shared" si="154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2"/>
        <v>1</v>
      </c>
      <c r="Q2430" t="s">
        <v>8334</v>
      </c>
      <c r="R2430" t="s">
        <v>8335</v>
      </c>
      <c r="S2430" s="14">
        <f t="shared" si="153"/>
        <v>42045.784155092595</v>
      </c>
      <c r="T2430" s="14">
        <f t="shared" si="154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2"/>
        <v>501.25</v>
      </c>
      <c r="Q2431" t="s">
        <v>8334</v>
      </c>
      <c r="R2431" t="s">
        <v>8335</v>
      </c>
      <c r="S2431" s="14">
        <f t="shared" si="153"/>
        <v>42734.879236111112</v>
      </c>
      <c r="T2431" s="14">
        <f t="shared" si="154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2"/>
        <v>10.5</v>
      </c>
      <c r="Q2432" t="s">
        <v>8334</v>
      </c>
      <c r="R2432" t="s">
        <v>8335</v>
      </c>
      <c r="S2432" s="14">
        <f t="shared" si="153"/>
        <v>42382.130833333329</v>
      </c>
      <c r="T2432" s="14">
        <f t="shared" si="154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2"/>
        <v>1</v>
      </c>
      <c r="Q2433" t="s">
        <v>8334</v>
      </c>
      <c r="R2433" t="s">
        <v>8335</v>
      </c>
      <c r="S2433" s="14">
        <f t="shared" si="153"/>
        <v>42489.099687499998</v>
      </c>
      <c r="T2433" s="14">
        <f t="shared" si="154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si="152"/>
        <v>1</v>
      </c>
      <c r="Q2434" t="s">
        <v>8334</v>
      </c>
      <c r="R2434" t="s">
        <v>8335</v>
      </c>
      <c r="S2434" s="14">
        <f t="shared" si="153"/>
        <v>42041.218715277777</v>
      </c>
      <c r="T2434" s="14">
        <f t="shared" si="154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ref="P2435:P2498" si="156">IFERROR(ROUND(E2435/L2435,2),0)</f>
        <v>0</v>
      </c>
      <c r="Q2435" t="s">
        <v>8334</v>
      </c>
      <c r="R2435" t="s">
        <v>8335</v>
      </c>
      <c r="S2435" s="14">
        <f t="shared" ref="S2435:S2498" si="157">(((J2435/60)/60)/24)+DATE(1970,1,1)</f>
        <v>42397.89980324074</v>
      </c>
      <c r="T2435" s="14">
        <f t="shared" ref="T2435:T2498" si="158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6"/>
        <v>13</v>
      </c>
      <c r="Q2436" t="s">
        <v>8334</v>
      </c>
      <c r="R2436" t="s">
        <v>8335</v>
      </c>
      <c r="S2436" s="14">
        <f t="shared" si="157"/>
        <v>42180.18604166666</v>
      </c>
      <c r="T2436" s="14">
        <f t="shared" si="158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6"/>
        <v>306</v>
      </c>
      <c r="Q2437" t="s">
        <v>8334</v>
      </c>
      <c r="R2437" t="s">
        <v>8335</v>
      </c>
      <c r="S2437" s="14">
        <f t="shared" si="157"/>
        <v>42252.277615740735</v>
      </c>
      <c r="T2437" s="14">
        <f t="shared" si="158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6"/>
        <v>22.5</v>
      </c>
      <c r="Q2438" t="s">
        <v>8334</v>
      </c>
      <c r="R2438" t="s">
        <v>8335</v>
      </c>
      <c r="S2438" s="14">
        <f t="shared" si="157"/>
        <v>42338.615393518514</v>
      </c>
      <c r="T2438" s="14">
        <f t="shared" si="158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6"/>
        <v>0</v>
      </c>
      <c r="Q2439" t="s">
        <v>8334</v>
      </c>
      <c r="R2439" t="s">
        <v>8335</v>
      </c>
      <c r="S2439" s="14">
        <f t="shared" si="157"/>
        <v>42031.965138888889</v>
      </c>
      <c r="T2439" s="14">
        <f t="shared" si="158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6"/>
        <v>50</v>
      </c>
      <c r="Q2440" t="s">
        <v>8334</v>
      </c>
      <c r="R2440" t="s">
        <v>8335</v>
      </c>
      <c r="S2440" s="14">
        <f t="shared" si="157"/>
        <v>42285.91506944444</v>
      </c>
      <c r="T2440" s="14">
        <f t="shared" si="158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6"/>
        <v>0</v>
      </c>
      <c r="Q2441" t="s">
        <v>8334</v>
      </c>
      <c r="R2441" t="s">
        <v>8335</v>
      </c>
      <c r="S2441" s="14">
        <f t="shared" si="157"/>
        <v>42265.818622685183</v>
      </c>
      <c r="T2441" s="14">
        <f t="shared" si="158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6"/>
        <v>5</v>
      </c>
      <c r="Q2442" t="s">
        <v>8334</v>
      </c>
      <c r="R2442" t="s">
        <v>8335</v>
      </c>
      <c r="S2442" s="14">
        <f t="shared" si="157"/>
        <v>42383.899456018517</v>
      </c>
      <c r="T2442" s="14">
        <f t="shared" si="158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6"/>
        <v>74.23</v>
      </c>
      <c r="Q2443" t="s">
        <v>8334</v>
      </c>
      <c r="R2443" t="s">
        <v>8350</v>
      </c>
      <c r="S2443" s="14">
        <f t="shared" si="157"/>
        <v>42187.125625000001</v>
      </c>
      <c r="T2443" s="14">
        <f t="shared" si="158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6"/>
        <v>81.25</v>
      </c>
      <c r="Q2444" t="s">
        <v>8334</v>
      </c>
      <c r="R2444" t="s">
        <v>8350</v>
      </c>
      <c r="S2444" s="14">
        <f t="shared" si="157"/>
        <v>42052.666990740734</v>
      </c>
      <c r="T2444" s="14">
        <f t="shared" si="158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6"/>
        <v>130.22999999999999</v>
      </c>
      <c r="Q2445" t="s">
        <v>8334</v>
      </c>
      <c r="R2445" t="s">
        <v>8350</v>
      </c>
      <c r="S2445" s="14">
        <f t="shared" si="157"/>
        <v>41836.625254629631</v>
      </c>
      <c r="T2445" s="14">
        <f t="shared" si="158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6"/>
        <v>53.41</v>
      </c>
      <c r="Q2446" t="s">
        <v>8334</v>
      </c>
      <c r="R2446" t="s">
        <v>8350</v>
      </c>
      <c r="S2446" s="14">
        <f t="shared" si="157"/>
        <v>42485.754525462966</v>
      </c>
      <c r="T2446" s="14">
        <f t="shared" si="158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6"/>
        <v>75.13</v>
      </c>
      <c r="Q2447" t="s">
        <v>8334</v>
      </c>
      <c r="R2447" t="s">
        <v>8350</v>
      </c>
      <c r="S2447" s="14">
        <f t="shared" si="157"/>
        <v>42243.190057870372</v>
      </c>
      <c r="T2447" s="14">
        <f t="shared" si="158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6"/>
        <v>75.67</v>
      </c>
      <c r="Q2448" t="s">
        <v>8334</v>
      </c>
      <c r="R2448" t="s">
        <v>8350</v>
      </c>
      <c r="S2448" s="14">
        <f t="shared" si="157"/>
        <v>42670.602673611109</v>
      </c>
      <c r="T2448" s="14">
        <f t="shared" si="158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6"/>
        <v>31.69</v>
      </c>
      <c r="Q2449" t="s">
        <v>8334</v>
      </c>
      <c r="R2449" t="s">
        <v>8350</v>
      </c>
      <c r="S2449" s="14">
        <f t="shared" si="157"/>
        <v>42654.469826388886</v>
      </c>
      <c r="T2449" s="14">
        <f t="shared" si="158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6"/>
        <v>47.78</v>
      </c>
      <c r="Q2450" t="s">
        <v>8334</v>
      </c>
      <c r="R2450" t="s">
        <v>8350</v>
      </c>
      <c r="S2450" s="14">
        <f t="shared" si="157"/>
        <v>42607.316122685181</v>
      </c>
      <c r="T2450" s="14">
        <f t="shared" si="158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6"/>
        <v>90</v>
      </c>
      <c r="Q2451" t="s">
        <v>8334</v>
      </c>
      <c r="R2451" t="s">
        <v>8350</v>
      </c>
      <c r="S2451" s="14">
        <f t="shared" si="157"/>
        <v>41943.142534722225</v>
      </c>
      <c r="T2451" s="14">
        <f t="shared" si="158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6"/>
        <v>149.31</v>
      </c>
      <c r="Q2452" t="s">
        <v>8334</v>
      </c>
      <c r="R2452" t="s">
        <v>8350</v>
      </c>
      <c r="S2452" s="14">
        <f t="shared" si="157"/>
        <v>41902.07240740741</v>
      </c>
      <c r="T2452" s="14">
        <f t="shared" si="158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6"/>
        <v>62.07</v>
      </c>
      <c r="Q2453" t="s">
        <v>8334</v>
      </c>
      <c r="R2453" t="s">
        <v>8350</v>
      </c>
      <c r="S2453" s="14">
        <f t="shared" si="157"/>
        <v>42779.908449074079</v>
      </c>
      <c r="T2453" s="14">
        <f t="shared" si="158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6"/>
        <v>53.4</v>
      </c>
      <c r="Q2454" t="s">
        <v>8334</v>
      </c>
      <c r="R2454" t="s">
        <v>8350</v>
      </c>
      <c r="S2454" s="14">
        <f t="shared" si="157"/>
        <v>42338.84375</v>
      </c>
      <c r="T2454" s="14">
        <f t="shared" si="158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6"/>
        <v>69.27</v>
      </c>
      <c r="Q2455" t="s">
        <v>8334</v>
      </c>
      <c r="R2455" t="s">
        <v>8350</v>
      </c>
      <c r="S2455" s="14">
        <f t="shared" si="157"/>
        <v>42738.692233796297</v>
      </c>
      <c r="T2455" s="14">
        <f t="shared" si="158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6"/>
        <v>271.51</v>
      </c>
      <c r="Q2456" t="s">
        <v>8334</v>
      </c>
      <c r="R2456" t="s">
        <v>8350</v>
      </c>
      <c r="S2456" s="14">
        <f t="shared" si="157"/>
        <v>42770.201481481476</v>
      </c>
      <c r="T2456" s="14">
        <f t="shared" si="158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6"/>
        <v>34.130000000000003</v>
      </c>
      <c r="Q2457" t="s">
        <v>8334</v>
      </c>
      <c r="R2457" t="s">
        <v>8350</v>
      </c>
      <c r="S2457" s="14">
        <f t="shared" si="157"/>
        <v>42452.781828703708</v>
      </c>
      <c r="T2457" s="14">
        <f t="shared" si="158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6"/>
        <v>40.49</v>
      </c>
      <c r="Q2458" t="s">
        <v>8334</v>
      </c>
      <c r="R2458" t="s">
        <v>8350</v>
      </c>
      <c r="S2458" s="14">
        <f t="shared" si="157"/>
        <v>42761.961099537039</v>
      </c>
      <c r="T2458" s="14">
        <f t="shared" si="158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6"/>
        <v>189.76</v>
      </c>
      <c r="Q2459" t="s">
        <v>8334</v>
      </c>
      <c r="R2459" t="s">
        <v>8350</v>
      </c>
      <c r="S2459" s="14">
        <f t="shared" si="157"/>
        <v>42423.602500000001</v>
      </c>
      <c r="T2459" s="14">
        <f t="shared" si="158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6"/>
        <v>68.86</v>
      </c>
      <c r="Q2460" t="s">
        <v>8334</v>
      </c>
      <c r="R2460" t="s">
        <v>8350</v>
      </c>
      <c r="S2460" s="14">
        <f t="shared" si="157"/>
        <v>42495.871736111112</v>
      </c>
      <c r="T2460" s="14">
        <f t="shared" si="158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6"/>
        <v>108.78</v>
      </c>
      <c r="Q2461" t="s">
        <v>8334</v>
      </c>
      <c r="R2461" t="s">
        <v>8350</v>
      </c>
      <c r="S2461" s="14">
        <f t="shared" si="157"/>
        <v>42407.637557870374</v>
      </c>
      <c r="T2461" s="14">
        <f t="shared" si="158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6"/>
        <v>125.99</v>
      </c>
      <c r="Q2462" t="s">
        <v>8334</v>
      </c>
      <c r="R2462" t="s">
        <v>8350</v>
      </c>
      <c r="S2462" s="14">
        <f t="shared" si="157"/>
        <v>42704.187118055561</v>
      </c>
      <c r="T2462" s="14">
        <f t="shared" si="158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6"/>
        <v>90.52</v>
      </c>
      <c r="Q2463" t="s">
        <v>8323</v>
      </c>
      <c r="R2463" t="s">
        <v>8327</v>
      </c>
      <c r="S2463" s="14">
        <f t="shared" si="157"/>
        <v>40784.012696759259</v>
      </c>
      <c r="T2463" s="14">
        <f t="shared" si="158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6"/>
        <v>28.88</v>
      </c>
      <c r="Q2464" t="s">
        <v>8323</v>
      </c>
      <c r="R2464" t="s">
        <v>8327</v>
      </c>
      <c r="S2464" s="14">
        <f t="shared" si="157"/>
        <v>41089.186296296299</v>
      </c>
      <c r="T2464" s="14">
        <f t="shared" si="158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6"/>
        <v>31</v>
      </c>
      <c r="Q2465" t="s">
        <v>8323</v>
      </c>
      <c r="R2465" t="s">
        <v>8327</v>
      </c>
      <c r="S2465" s="14">
        <f t="shared" si="157"/>
        <v>41341.111400462964</v>
      </c>
      <c r="T2465" s="14">
        <f t="shared" si="158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6"/>
        <v>51.67</v>
      </c>
      <c r="Q2466" t="s">
        <v>8323</v>
      </c>
      <c r="R2466" t="s">
        <v>8327</v>
      </c>
      <c r="S2466" s="14">
        <f t="shared" si="157"/>
        <v>42248.90042824074</v>
      </c>
      <c r="T2466" s="14">
        <f t="shared" si="158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6"/>
        <v>26.27</v>
      </c>
      <c r="Q2467" t="s">
        <v>8323</v>
      </c>
      <c r="R2467" t="s">
        <v>8327</v>
      </c>
      <c r="S2467" s="14">
        <f t="shared" si="157"/>
        <v>41145.719305555554</v>
      </c>
      <c r="T2467" s="14">
        <f t="shared" si="158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6"/>
        <v>48.08</v>
      </c>
      <c r="Q2468" t="s">
        <v>8323</v>
      </c>
      <c r="R2468" t="s">
        <v>8327</v>
      </c>
      <c r="S2468" s="14">
        <f t="shared" si="157"/>
        <v>41373.102465277778</v>
      </c>
      <c r="T2468" s="14">
        <f t="shared" si="158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6"/>
        <v>27.56</v>
      </c>
      <c r="Q2469" t="s">
        <v>8323</v>
      </c>
      <c r="R2469" t="s">
        <v>8327</v>
      </c>
      <c r="S2469" s="14">
        <f t="shared" si="157"/>
        <v>41025.874201388891</v>
      </c>
      <c r="T2469" s="14">
        <f t="shared" si="158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6"/>
        <v>36.97</v>
      </c>
      <c r="Q2470" t="s">
        <v>8323</v>
      </c>
      <c r="R2470" t="s">
        <v>8327</v>
      </c>
      <c r="S2470" s="14">
        <f t="shared" si="157"/>
        <v>41174.154178240737</v>
      </c>
      <c r="T2470" s="14">
        <f t="shared" si="158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6"/>
        <v>29.02</v>
      </c>
      <c r="Q2471" t="s">
        <v>8323</v>
      </c>
      <c r="R2471" t="s">
        <v>8327</v>
      </c>
      <c r="S2471" s="14">
        <f t="shared" si="157"/>
        <v>40557.429733796293</v>
      </c>
      <c r="T2471" s="14">
        <f t="shared" si="158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6"/>
        <v>28.66</v>
      </c>
      <c r="Q2472" t="s">
        <v>8323</v>
      </c>
      <c r="R2472" t="s">
        <v>8327</v>
      </c>
      <c r="S2472" s="14">
        <f t="shared" si="157"/>
        <v>41023.07471064815</v>
      </c>
      <c r="T2472" s="14">
        <f t="shared" si="158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6"/>
        <v>37.65</v>
      </c>
      <c r="Q2473" t="s">
        <v>8323</v>
      </c>
      <c r="R2473" t="s">
        <v>8327</v>
      </c>
      <c r="S2473" s="14">
        <f t="shared" si="157"/>
        <v>40893.992962962962</v>
      </c>
      <c r="T2473" s="14">
        <f t="shared" si="158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6"/>
        <v>97.9</v>
      </c>
      <c r="Q2474" t="s">
        <v>8323</v>
      </c>
      <c r="R2474" t="s">
        <v>8327</v>
      </c>
      <c r="S2474" s="14">
        <f t="shared" si="157"/>
        <v>40354.11550925926</v>
      </c>
      <c r="T2474" s="14">
        <f t="shared" si="158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6"/>
        <v>42.55</v>
      </c>
      <c r="Q2475" t="s">
        <v>8323</v>
      </c>
      <c r="R2475" t="s">
        <v>8327</v>
      </c>
      <c r="S2475" s="14">
        <f t="shared" si="157"/>
        <v>41193.748483796298</v>
      </c>
      <c r="T2475" s="14">
        <f t="shared" si="158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6"/>
        <v>131.58000000000001</v>
      </c>
      <c r="Q2476" t="s">
        <v>8323</v>
      </c>
      <c r="R2476" t="s">
        <v>8327</v>
      </c>
      <c r="S2476" s="14">
        <f t="shared" si="157"/>
        <v>40417.011296296296</v>
      </c>
      <c r="T2476" s="14">
        <f t="shared" si="158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6"/>
        <v>32.32</v>
      </c>
      <c r="Q2477" t="s">
        <v>8323</v>
      </c>
      <c r="R2477" t="s">
        <v>8327</v>
      </c>
      <c r="S2477" s="14">
        <f t="shared" si="157"/>
        <v>40310.287673611114</v>
      </c>
      <c r="T2477" s="14">
        <f t="shared" si="158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6"/>
        <v>61.1</v>
      </c>
      <c r="Q2478" t="s">
        <v>8323</v>
      </c>
      <c r="R2478" t="s">
        <v>8327</v>
      </c>
      <c r="S2478" s="14">
        <f t="shared" si="157"/>
        <v>41913.328356481477</v>
      </c>
      <c r="T2478" s="14">
        <f t="shared" si="158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6"/>
        <v>31.34</v>
      </c>
      <c r="Q2479" t="s">
        <v>8323</v>
      </c>
      <c r="R2479" t="s">
        <v>8327</v>
      </c>
      <c r="S2479" s="14">
        <f t="shared" si="157"/>
        <v>41088.691493055558</v>
      </c>
      <c r="T2479" s="14">
        <f t="shared" si="158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6"/>
        <v>129.11000000000001</v>
      </c>
      <c r="Q2480" t="s">
        <v>8323</v>
      </c>
      <c r="R2480" t="s">
        <v>8327</v>
      </c>
      <c r="S2480" s="14">
        <f t="shared" si="157"/>
        <v>41257.950381944444</v>
      </c>
      <c r="T2480" s="14">
        <f t="shared" si="158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6"/>
        <v>25.02</v>
      </c>
      <c r="Q2481" t="s">
        <v>8323</v>
      </c>
      <c r="R2481" t="s">
        <v>8327</v>
      </c>
      <c r="S2481" s="14">
        <f t="shared" si="157"/>
        <v>41107.726782407408</v>
      </c>
      <c r="T2481" s="14">
        <f t="shared" si="158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6"/>
        <v>250</v>
      </c>
      <c r="Q2482" t="s">
        <v>8323</v>
      </c>
      <c r="R2482" t="s">
        <v>8327</v>
      </c>
      <c r="S2482" s="14">
        <f t="shared" si="157"/>
        <v>42227.936157407406</v>
      </c>
      <c r="T2482" s="14">
        <f t="shared" si="158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6"/>
        <v>47.54</v>
      </c>
      <c r="Q2483" t="s">
        <v>8323</v>
      </c>
      <c r="R2483" t="s">
        <v>8327</v>
      </c>
      <c r="S2483" s="14">
        <f t="shared" si="157"/>
        <v>40999.645925925928</v>
      </c>
      <c r="T2483" s="14">
        <f t="shared" si="158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6"/>
        <v>40.04</v>
      </c>
      <c r="Q2484" t="s">
        <v>8323</v>
      </c>
      <c r="R2484" t="s">
        <v>8327</v>
      </c>
      <c r="S2484" s="14">
        <f t="shared" si="157"/>
        <v>40711.782210648147</v>
      </c>
      <c r="T2484" s="14">
        <f t="shared" si="158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6"/>
        <v>65.84</v>
      </c>
      <c r="Q2485" t="s">
        <v>8323</v>
      </c>
      <c r="R2485" t="s">
        <v>8327</v>
      </c>
      <c r="S2485" s="14">
        <f t="shared" si="157"/>
        <v>40970.750034722223</v>
      </c>
      <c r="T2485" s="14">
        <f t="shared" si="158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6"/>
        <v>46.4</v>
      </c>
      <c r="Q2486" t="s">
        <v>8323</v>
      </c>
      <c r="R2486" t="s">
        <v>8327</v>
      </c>
      <c r="S2486" s="14">
        <f t="shared" si="157"/>
        <v>40771.916701388887</v>
      </c>
      <c r="T2486" s="14">
        <f t="shared" si="158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6"/>
        <v>50.37</v>
      </c>
      <c r="Q2487" t="s">
        <v>8323</v>
      </c>
      <c r="R2487" t="s">
        <v>8327</v>
      </c>
      <c r="S2487" s="14">
        <f t="shared" si="157"/>
        <v>40793.998599537037</v>
      </c>
      <c r="T2487" s="14">
        <f t="shared" si="158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6"/>
        <v>26.57</v>
      </c>
      <c r="Q2488" t="s">
        <v>8323</v>
      </c>
      <c r="R2488" t="s">
        <v>8327</v>
      </c>
      <c r="S2488" s="14">
        <f t="shared" si="157"/>
        <v>40991.708055555559</v>
      </c>
      <c r="T2488" s="14">
        <f t="shared" si="158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6"/>
        <v>39.49</v>
      </c>
      <c r="Q2489" t="s">
        <v>8323</v>
      </c>
      <c r="R2489" t="s">
        <v>8327</v>
      </c>
      <c r="S2489" s="14">
        <f t="shared" si="157"/>
        <v>41026.083298611113</v>
      </c>
      <c r="T2489" s="14">
        <f t="shared" si="158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6"/>
        <v>49.25</v>
      </c>
      <c r="Q2490" t="s">
        <v>8323</v>
      </c>
      <c r="R2490" t="s">
        <v>8327</v>
      </c>
      <c r="S2490" s="14">
        <f t="shared" si="157"/>
        <v>40833.633194444446</v>
      </c>
      <c r="T2490" s="14">
        <f t="shared" si="158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6"/>
        <v>62.38</v>
      </c>
      <c r="Q2491" t="s">
        <v>8323</v>
      </c>
      <c r="R2491" t="s">
        <v>8327</v>
      </c>
      <c r="S2491" s="14">
        <f t="shared" si="157"/>
        <v>41373.690266203703</v>
      </c>
      <c r="T2491" s="14">
        <f t="shared" si="158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6"/>
        <v>37.94</v>
      </c>
      <c r="Q2492" t="s">
        <v>8323</v>
      </c>
      <c r="R2492" t="s">
        <v>8327</v>
      </c>
      <c r="S2492" s="14">
        <f t="shared" si="157"/>
        <v>41023.227731481478</v>
      </c>
      <c r="T2492" s="14">
        <f t="shared" si="158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6"/>
        <v>51.6</v>
      </c>
      <c r="Q2493" t="s">
        <v>8323</v>
      </c>
      <c r="R2493" t="s">
        <v>8327</v>
      </c>
      <c r="S2493" s="14">
        <f t="shared" si="157"/>
        <v>40542.839282407411</v>
      </c>
      <c r="T2493" s="14">
        <f t="shared" si="158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t="s">
        <v>8323</v>
      </c>
      <c r="R2494" t="s">
        <v>8327</v>
      </c>
      <c r="S2494" s="14">
        <f t="shared" si="157"/>
        <v>41024.985972222225</v>
      </c>
      <c r="T2494" s="14">
        <f t="shared" si="158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6"/>
        <v>99.38</v>
      </c>
      <c r="Q2495" t="s">
        <v>8323</v>
      </c>
      <c r="R2495" t="s">
        <v>8327</v>
      </c>
      <c r="S2495" s="14">
        <f t="shared" si="157"/>
        <v>41348.168287037035</v>
      </c>
      <c r="T2495" s="14">
        <f t="shared" si="158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6"/>
        <v>38.85</v>
      </c>
      <c r="Q2496" t="s">
        <v>8323</v>
      </c>
      <c r="R2496" t="s">
        <v>8327</v>
      </c>
      <c r="S2496" s="14">
        <f t="shared" si="157"/>
        <v>41022.645185185182</v>
      </c>
      <c r="T2496" s="14">
        <f t="shared" si="158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6"/>
        <v>45.55</v>
      </c>
      <c r="Q2497" t="s">
        <v>8323</v>
      </c>
      <c r="R2497" t="s">
        <v>8327</v>
      </c>
      <c r="S2497" s="14">
        <f t="shared" si="157"/>
        <v>41036.946469907409</v>
      </c>
      <c r="T2497" s="14">
        <f t="shared" si="158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si="156"/>
        <v>600</v>
      </c>
      <c r="Q2498" t="s">
        <v>8323</v>
      </c>
      <c r="R2498" t="s">
        <v>8327</v>
      </c>
      <c r="S2498" s="14">
        <f t="shared" si="157"/>
        <v>41327.996435185189</v>
      </c>
      <c r="T2498" s="14">
        <f t="shared" si="158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ref="P2499:P2562" si="160">IFERROR(ROUND(E2499/L2499,2),0)</f>
        <v>80.55</v>
      </c>
      <c r="Q2499" t="s">
        <v>8323</v>
      </c>
      <c r="R2499" t="s">
        <v>8327</v>
      </c>
      <c r="S2499" s="14">
        <f t="shared" ref="S2499:S2562" si="161">(((J2499/60)/60)/24)+DATE(1970,1,1)</f>
        <v>40730.878912037035</v>
      </c>
      <c r="T2499" s="14">
        <f t="shared" ref="T2499:T2562" si="162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60"/>
        <v>52.8</v>
      </c>
      <c r="Q2500" t="s">
        <v>8323</v>
      </c>
      <c r="R2500" t="s">
        <v>8327</v>
      </c>
      <c r="S2500" s="14">
        <f t="shared" si="161"/>
        <v>42017.967442129629</v>
      </c>
      <c r="T2500" s="14">
        <f t="shared" si="162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60"/>
        <v>47.68</v>
      </c>
      <c r="Q2501" t="s">
        <v>8323</v>
      </c>
      <c r="R2501" t="s">
        <v>8327</v>
      </c>
      <c r="S2501" s="14">
        <f t="shared" si="161"/>
        <v>41226.648576388885</v>
      </c>
      <c r="T2501" s="14">
        <f t="shared" si="162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60"/>
        <v>23.45</v>
      </c>
      <c r="Q2502" t="s">
        <v>8323</v>
      </c>
      <c r="R2502" t="s">
        <v>8327</v>
      </c>
      <c r="S2502" s="14">
        <f t="shared" si="161"/>
        <v>41053.772858796299</v>
      </c>
      <c r="T2502" s="14">
        <f t="shared" si="162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60"/>
        <v>40.14</v>
      </c>
      <c r="Q2503" t="s">
        <v>8334</v>
      </c>
      <c r="R2503" t="s">
        <v>8351</v>
      </c>
      <c r="S2503" s="14">
        <f t="shared" si="161"/>
        <v>42244.776666666665</v>
      </c>
      <c r="T2503" s="14">
        <f t="shared" si="162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60"/>
        <v>17.2</v>
      </c>
      <c r="Q2504" t="s">
        <v>8334</v>
      </c>
      <c r="R2504" t="s">
        <v>8351</v>
      </c>
      <c r="S2504" s="14">
        <f t="shared" si="161"/>
        <v>41858.825439814813</v>
      </c>
      <c r="T2504" s="14">
        <f t="shared" si="162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60"/>
        <v>0</v>
      </c>
      <c r="Q2505" t="s">
        <v>8334</v>
      </c>
      <c r="R2505" t="s">
        <v>8351</v>
      </c>
      <c r="S2505" s="14">
        <f t="shared" si="161"/>
        <v>42498.899398148147</v>
      </c>
      <c r="T2505" s="14">
        <f t="shared" si="162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60"/>
        <v>0</v>
      </c>
      <c r="Q2506" t="s">
        <v>8334</v>
      </c>
      <c r="R2506" t="s">
        <v>8351</v>
      </c>
      <c r="S2506" s="14">
        <f t="shared" si="161"/>
        <v>41928.015439814815</v>
      </c>
      <c r="T2506" s="14">
        <f t="shared" si="162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60"/>
        <v>0</v>
      </c>
      <c r="Q2507" t="s">
        <v>8334</v>
      </c>
      <c r="R2507" t="s">
        <v>8351</v>
      </c>
      <c r="S2507" s="14">
        <f t="shared" si="161"/>
        <v>42047.05574074074</v>
      </c>
      <c r="T2507" s="14">
        <f t="shared" si="162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60"/>
        <v>15</v>
      </c>
      <c r="Q2508" t="s">
        <v>8334</v>
      </c>
      <c r="R2508" t="s">
        <v>8351</v>
      </c>
      <c r="S2508" s="14">
        <f t="shared" si="161"/>
        <v>42258.297094907408</v>
      </c>
      <c r="T2508" s="14">
        <f t="shared" si="162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60"/>
        <v>0</v>
      </c>
      <c r="Q2509" t="s">
        <v>8334</v>
      </c>
      <c r="R2509" t="s">
        <v>8351</v>
      </c>
      <c r="S2509" s="14">
        <f t="shared" si="161"/>
        <v>42105.072962962964</v>
      </c>
      <c r="T2509" s="14">
        <f t="shared" si="162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60"/>
        <v>0</v>
      </c>
      <c r="Q2510" t="s">
        <v>8334</v>
      </c>
      <c r="R2510" t="s">
        <v>8351</v>
      </c>
      <c r="S2510" s="14">
        <f t="shared" si="161"/>
        <v>41835.951782407406</v>
      </c>
      <c r="T2510" s="14">
        <f t="shared" si="162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60"/>
        <v>35.71</v>
      </c>
      <c r="Q2511" t="s">
        <v>8334</v>
      </c>
      <c r="R2511" t="s">
        <v>8351</v>
      </c>
      <c r="S2511" s="14">
        <f t="shared" si="161"/>
        <v>42058.809594907405</v>
      </c>
      <c r="T2511" s="14">
        <f t="shared" si="162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60"/>
        <v>37.5</v>
      </c>
      <c r="Q2512" t="s">
        <v>8334</v>
      </c>
      <c r="R2512" t="s">
        <v>8351</v>
      </c>
      <c r="S2512" s="14">
        <f t="shared" si="161"/>
        <v>42078.997361111105</v>
      </c>
      <c r="T2512" s="14">
        <f t="shared" si="162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60"/>
        <v>0</v>
      </c>
      <c r="Q2513" t="s">
        <v>8334</v>
      </c>
      <c r="R2513" t="s">
        <v>8351</v>
      </c>
      <c r="S2513" s="14">
        <f t="shared" si="161"/>
        <v>42371.446909722217</v>
      </c>
      <c r="T2513" s="14">
        <f t="shared" si="162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60"/>
        <v>0</v>
      </c>
      <c r="Q2514" t="s">
        <v>8334</v>
      </c>
      <c r="R2514" t="s">
        <v>8351</v>
      </c>
      <c r="S2514" s="14">
        <f t="shared" si="161"/>
        <v>41971.876863425925</v>
      </c>
      <c r="T2514" s="14">
        <f t="shared" si="162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60"/>
        <v>0</v>
      </c>
      <c r="Q2515" t="s">
        <v>8334</v>
      </c>
      <c r="R2515" t="s">
        <v>8351</v>
      </c>
      <c r="S2515" s="14">
        <f t="shared" si="161"/>
        <v>42732.00681712963</v>
      </c>
      <c r="T2515" s="14">
        <f t="shared" si="162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60"/>
        <v>52.5</v>
      </c>
      <c r="Q2516" t="s">
        <v>8334</v>
      </c>
      <c r="R2516" t="s">
        <v>8351</v>
      </c>
      <c r="S2516" s="14">
        <f t="shared" si="161"/>
        <v>41854.389780092592</v>
      </c>
      <c r="T2516" s="14">
        <f t="shared" si="162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60"/>
        <v>77.5</v>
      </c>
      <c r="Q2517" t="s">
        <v>8334</v>
      </c>
      <c r="R2517" t="s">
        <v>8351</v>
      </c>
      <c r="S2517" s="14">
        <f t="shared" si="161"/>
        <v>42027.839733796296</v>
      </c>
      <c r="T2517" s="14">
        <f t="shared" si="162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60"/>
        <v>0</v>
      </c>
      <c r="Q2518" t="s">
        <v>8334</v>
      </c>
      <c r="R2518" t="s">
        <v>8351</v>
      </c>
      <c r="S2518" s="14">
        <f t="shared" si="161"/>
        <v>41942.653379629628</v>
      </c>
      <c r="T2518" s="14">
        <f t="shared" si="162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60"/>
        <v>53.55</v>
      </c>
      <c r="Q2519" t="s">
        <v>8334</v>
      </c>
      <c r="R2519" t="s">
        <v>8351</v>
      </c>
      <c r="S2519" s="14">
        <f t="shared" si="161"/>
        <v>42052.802430555559</v>
      </c>
      <c r="T2519" s="14">
        <f t="shared" si="162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60"/>
        <v>0</v>
      </c>
      <c r="Q2520" t="s">
        <v>8334</v>
      </c>
      <c r="R2520" t="s">
        <v>8351</v>
      </c>
      <c r="S2520" s="14">
        <f t="shared" si="161"/>
        <v>41926.680879629632</v>
      </c>
      <c r="T2520" s="14">
        <f t="shared" si="162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60"/>
        <v>16.25</v>
      </c>
      <c r="Q2521" t="s">
        <v>8334</v>
      </c>
      <c r="R2521" t="s">
        <v>8351</v>
      </c>
      <c r="S2521" s="14">
        <f t="shared" si="161"/>
        <v>41809.155138888891</v>
      </c>
      <c r="T2521" s="14">
        <f t="shared" si="162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60"/>
        <v>0</v>
      </c>
      <c r="Q2522" t="s">
        <v>8334</v>
      </c>
      <c r="R2522" t="s">
        <v>8351</v>
      </c>
      <c r="S2522" s="14">
        <f t="shared" si="161"/>
        <v>42612.600520833337</v>
      </c>
      <c r="T2522" s="14">
        <f t="shared" si="162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0"/>
        <v>103.68</v>
      </c>
      <c r="Q2523" t="s">
        <v>8323</v>
      </c>
      <c r="R2523" t="s">
        <v>8352</v>
      </c>
      <c r="S2523" s="14">
        <f t="shared" si="161"/>
        <v>42269.967835648145</v>
      </c>
      <c r="T2523" s="14">
        <f t="shared" si="162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0"/>
        <v>185.19</v>
      </c>
      <c r="Q2524" t="s">
        <v>8323</v>
      </c>
      <c r="R2524" t="s">
        <v>8352</v>
      </c>
      <c r="S2524" s="14">
        <f t="shared" si="161"/>
        <v>42460.573611111111</v>
      </c>
      <c r="T2524" s="14">
        <f t="shared" si="162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0"/>
        <v>54.15</v>
      </c>
      <c r="Q2525" t="s">
        <v>8323</v>
      </c>
      <c r="R2525" t="s">
        <v>8352</v>
      </c>
      <c r="S2525" s="14">
        <f t="shared" si="161"/>
        <v>41930.975601851853</v>
      </c>
      <c r="T2525" s="14">
        <f t="shared" si="162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0"/>
        <v>177.21</v>
      </c>
      <c r="Q2526" t="s">
        <v>8323</v>
      </c>
      <c r="R2526" t="s">
        <v>8352</v>
      </c>
      <c r="S2526" s="14">
        <f t="shared" si="161"/>
        <v>41961.807372685187</v>
      </c>
      <c r="T2526" s="14">
        <f t="shared" si="162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0"/>
        <v>100.33</v>
      </c>
      <c r="Q2527" t="s">
        <v>8323</v>
      </c>
      <c r="R2527" t="s">
        <v>8352</v>
      </c>
      <c r="S2527" s="14">
        <f t="shared" si="161"/>
        <v>41058.844571759262</v>
      </c>
      <c r="T2527" s="14">
        <f t="shared" si="162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0"/>
        <v>136.91</v>
      </c>
      <c r="Q2528" t="s">
        <v>8323</v>
      </c>
      <c r="R2528" t="s">
        <v>8352</v>
      </c>
      <c r="S2528" s="14">
        <f t="shared" si="161"/>
        <v>41953.091134259259</v>
      </c>
      <c r="T2528" s="14">
        <f t="shared" si="162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0"/>
        <v>57.54</v>
      </c>
      <c r="Q2529" t="s">
        <v>8323</v>
      </c>
      <c r="R2529" t="s">
        <v>8352</v>
      </c>
      <c r="S2529" s="14">
        <f t="shared" si="161"/>
        <v>41546.75105324074</v>
      </c>
      <c r="T2529" s="14">
        <f t="shared" si="162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0"/>
        <v>52.96</v>
      </c>
      <c r="Q2530" t="s">
        <v>8323</v>
      </c>
      <c r="R2530" t="s">
        <v>8352</v>
      </c>
      <c r="S2530" s="14">
        <f t="shared" si="161"/>
        <v>42217.834525462968</v>
      </c>
      <c r="T2530" s="14">
        <f t="shared" si="162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0"/>
        <v>82.33</v>
      </c>
      <c r="Q2531" t="s">
        <v>8323</v>
      </c>
      <c r="R2531" t="s">
        <v>8352</v>
      </c>
      <c r="S2531" s="14">
        <f t="shared" si="161"/>
        <v>40948.080729166664</v>
      </c>
      <c r="T2531" s="14">
        <f t="shared" si="162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0"/>
        <v>135.41999999999999</v>
      </c>
      <c r="Q2532" t="s">
        <v>8323</v>
      </c>
      <c r="R2532" t="s">
        <v>8352</v>
      </c>
      <c r="S2532" s="14">
        <f t="shared" si="161"/>
        <v>42081.864641203705</v>
      </c>
      <c r="T2532" s="14">
        <f t="shared" si="162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0"/>
        <v>74.069999999999993</v>
      </c>
      <c r="Q2533" t="s">
        <v>8323</v>
      </c>
      <c r="R2533" t="s">
        <v>8352</v>
      </c>
      <c r="S2533" s="14">
        <f t="shared" si="161"/>
        <v>42208.680023148147</v>
      </c>
      <c r="T2533" s="14">
        <f t="shared" si="162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0"/>
        <v>84.08</v>
      </c>
      <c r="Q2534" t="s">
        <v>8323</v>
      </c>
      <c r="R2534" t="s">
        <v>8352</v>
      </c>
      <c r="S2534" s="14">
        <f t="shared" si="161"/>
        <v>41107.849143518521</v>
      </c>
      <c r="T2534" s="14">
        <f t="shared" si="162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0"/>
        <v>61.03</v>
      </c>
      <c r="Q2535" t="s">
        <v>8323</v>
      </c>
      <c r="R2535" t="s">
        <v>8352</v>
      </c>
      <c r="S2535" s="14">
        <f t="shared" si="161"/>
        <v>41304.751284722224</v>
      </c>
      <c r="T2535" s="14">
        <f t="shared" si="162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0"/>
        <v>150</v>
      </c>
      <c r="Q2536" t="s">
        <v>8323</v>
      </c>
      <c r="R2536" t="s">
        <v>8352</v>
      </c>
      <c r="S2536" s="14">
        <f t="shared" si="161"/>
        <v>40127.700370370374</v>
      </c>
      <c r="T2536" s="14">
        <f t="shared" si="162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0"/>
        <v>266.08999999999997</v>
      </c>
      <c r="Q2537" t="s">
        <v>8323</v>
      </c>
      <c r="R2537" t="s">
        <v>8352</v>
      </c>
      <c r="S2537" s="14">
        <f t="shared" si="161"/>
        <v>41943.791030092594</v>
      </c>
      <c r="T2537" s="14">
        <f t="shared" si="162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0"/>
        <v>7.25</v>
      </c>
      <c r="Q2538" t="s">
        <v>8323</v>
      </c>
      <c r="R2538" t="s">
        <v>8352</v>
      </c>
      <c r="S2538" s="14">
        <f t="shared" si="161"/>
        <v>41464.106087962966</v>
      </c>
      <c r="T2538" s="14">
        <f t="shared" si="162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0"/>
        <v>100</v>
      </c>
      <c r="Q2539" t="s">
        <v>8323</v>
      </c>
      <c r="R2539" t="s">
        <v>8352</v>
      </c>
      <c r="S2539" s="14">
        <f t="shared" si="161"/>
        <v>40696.648784722223</v>
      </c>
      <c r="T2539" s="14">
        <f t="shared" si="162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0"/>
        <v>109.96</v>
      </c>
      <c r="Q2540" t="s">
        <v>8323</v>
      </c>
      <c r="R2540" t="s">
        <v>8352</v>
      </c>
      <c r="S2540" s="14">
        <f t="shared" si="161"/>
        <v>41298.509965277779</v>
      </c>
      <c r="T2540" s="14">
        <f t="shared" si="162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0"/>
        <v>169.92</v>
      </c>
      <c r="Q2541" t="s">
        <v>8323</v>
      </c>
      <c r="R2541" t="s">
        <v>8352</v>
      </c>
      <c r="S2541" s="14">
        <f t="shared" si="161"/>
        <v>41977.902222222227</v>
      </c>
      <c r="T2541" s="14">
        <f t="shared" si="162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0"/>
        <v>95.74</v>
      </c>
      <c r="Q2542" t="s">
        <v>8323</v>
      </c>
      <c r="R2542" t="s">
        <v>8352</v>
      </c>
      <c r="S2542" s="14">
        <f t="shared" si="161"/>
        <v>40785.675011574072</v>
      </c>
      <c r="T2542" s="14">
        <f t="shared" si="162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0"/>
        <v>59.46</v>
      </c>
      <c r="Q2543" t="s">
        <v>8323</v>
      </c>
      <c r="R2543" t="s">
        <v>8352</v>
      </c>
      <c r="S2543" s="14">
        <f t="shared" si="161"/>
        <v>41483.449282407404</v>
      </c>
      <c r="T2543" s="14">
        <f t="shared" si="162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0"/>
        <v>55.77</v>
      </c>
      <c r="Q2544" t="s">
        <v>8323</v>
      </c>
      <c r="R2544" t="s">
        <v>8352</v>
      </c>
      <c r="S2544" s="14">
        <f t="shared" si="161"/>
        <v>41509.426585648151</v>
      </c>
      <c r="T2544" s="14">
        <f t="shared" si="162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0"/>
        <v>30.08</v>
      </c>
      <c r="Q2545" t="s">
        <v>8323</v>
      </c>
      <c r="R2545" t="s">
        <v>8352</v>
      </c>
      <c r="S2545" s="14">
        <f t="shared" si="161"/>
        <v>40514.107615740737</v>
      </c>
      <c r="T2545" s="14">
        <f t="shared" si="162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0"/>
        <v>88.44</v>
      </c>
      <c r="Q2546" t="s">
        <v>8323</v>
      </c>
      <c r="R2546" t="s">
        <v>8352</v>
      </c>
      <c r="S2546" s="14">
        <f t="shared" si="161"/>
        <v>41068.520474537036</v>
      </c>
      <c r="T2546" s="14">
        <f t="shared" si="162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0"/>
        <v>64.03</v>
      </c>
      <c r="Q2547" t="s">
        <v>8323</v>
      </c>
      <c r="R2547" t="s">
        <v>8352</v>
      </c>
      <c r="S2547" s="14">
        <f t="shared" si="161"/>
        <v>42027.13817129629</v>
      </c>
      <c r="T2547" s="14">
        <f t="shared" si="162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0"/>
        <v>60.15</v>
      </c>
      <c r="Q2548" t="s">
        <v>8323</v>
      </c>
      <c r="R2548" t="s">
        <v>8352</v>
      </c>
      <c r="S2548" s="14">
        <f t="shared" si="161"/>
        <v>41524.858553240738</v>
      </c>
      <c r="T2548" s="14">
        <f t="shared" si="162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0"/>
        <v>49.19</v>
      </c>
      <c r="Q2549" t="s">
        <v>8323</v>
      </c>
      <c r="R2549" t="s">
        <v>8352</v>
      </c>
      <c r="S2549" s="14">
        <f t="shared" si="161"/>
        <v>40973.773182870369</v>
      </c>
      <c r="T2549" s="14">
        <f t="shared" si="162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0"/>
        <v>165.16</v>
      </c>
      <c r="Q2550" t="s">
        <v>8323</v>
      </c>
      <c r="R2550" t="s">
        <v>8352</v>
      </c>
      <c r="S2550" s="14">
        <f t="shared" si="161"/>
        <v>42618.625428240746</v>
      </c>
      <c r="T2550" s="14">
        <f t="shared" si="162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0"/>
        <v>43.62</v>
      </c>
      <c r="Q2551" t="s">
        <v>8323</v>
      </c>
      <c r="R2551" t="s">
        <v>8352</v>
      </c>
      <c r="S2551" s="14">
        <f t="shared" si="161"/>
        <v>41390.757754629631</v>
      </c>
      <c r="T2551" s="14">
        <f t="shared" si="162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0"/>
        <v>43.7</v>
      </c>
      <c r="Q2552" t="s">
        <v>8323</v>
      </c>
      <c r="R2552" t="s">
        <v>8352</v>
      </c>
      <c r="S2552" s="14">
        <f t="shared" si="161"/>
        <v>42228.634328703702</v>
      </c>
      <c r="T2552" s="14">
        <f t="shared" si="162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0"/>
        <v>67.42</v>
      </c>
      <c r="Q2553" t="s">
        <v>8323</v>
      </c>
      <c r="R2553" t="s">
        <v>8352</v>
      </c>
      <c r="S2553" s="14">
        <f t="shared" si="161"/>
        <v>40961.252141203702</v>
      </c>
      <c r="T2553" s="14">
        <f t="shared" si="162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0"/>
        <v>177.5</v>
      </c>
      <c r="Q2554" t="s">
        <v>8323</v>
      </c>
      <c r="R2554" t="s">
        <v>8352</v>
      </c>
      <c r="S2554" s="14">
        <f t="shared" si="161"/>
        <v>42769.809965277775</v>
      </c>
      <c r="T2554" s="14">
        <f t="shared" si="162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0"/>
        <v>38.880000000000003</v>
      </c>
      <c r="Q2555" t="s">
        <v>8323</v>
      </c>
      <c r="R2555" t="s">
        <v>8352</v>
      </c>
      <c r="S2555" s="14">
        <f t="shared" si="161"/>
        <v>41113.199155092596</v>
      </c>
      <c r="T2555" s="14">
        <f t="shared" si="162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0"/>
        <v>54.99</v>
      </c>
      <c r="Q2556" t="s">
        <v>8323</v>
      </c>
      <c r="R2556" t="s">
        <v>8352</v>
      </c>
      <c r="S2556" s="14">
        <f t="shared" si="161"/>
        <v>42125.078275462962</v>
      </c>
      <c r="T2556" s="14">
        <f t="shared" si="162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0"/>
        <v>61.34</v>
      </c>
      <c r="Q2557" t="s">
        <v>8323</v>
      </c>
      <c r="R2557" t="s">
        <v>8352</v>
      </c>
      <c r="S2557" s="14">
        <f t="shared" si="161"/>
        <v>41026.655011574076</v>
      </c>
      <c r="T2557" s="14">
        <f t="shared" si="162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0"/>
        <v>23.12</v>
      </c>
      <c r="Q2558" t="s">
        <v>8323</v>
      </c>
      <c r="R2558" t="s">
        <v>8352</v>
      </c>
      <c r="S2558" s="14">
        <f t="shared" si="161"/>
        <v>41222.991400462961</v>
      </c>
      <c r="T2558" s="14">
        <f t="shared" si="162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0"/>
        <v>29.61</v>
      </c>
      <c r="Q2559" t="s">
        <v>8323</v>
      </c>
      <c r="R2559" t="s">
        <v>8352</v>
      </c>
      <c r="S2559" s="14">
        <f t="shared" si="161"/>
        <v>41744.745208333334</v>
      </c>
      <c r="T2559" s="14">
        <f t="shared" si="162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0"/>
        <v>75.61</v>
      </c>
      <c r="Q2560" t="s">
        <v>8323</v>
      </c>
      <c r="R2560" t="s">
        <v>8352</v>
      </c>
      <c r="S2560" s="14">
        <f t="shared" si="161"/>
        <v>42093.860023148154</v>
      </c>
      <c r="T2560" s="14">
        <f t="shared" si="162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0"/>
        <v>35.6</v>
      </c>
      <c r="Q2561" t="s">
        <v>8323</v>
      </c>
      <c r="R2561" t="s">
        <v>8352</v>
      </c>
      <c r="S2561" s="14">
        <f t="shared" si="161"/>
        <v>40829.873657407406</v>
      </c>
      <c r="T2561" s="14">
        <f t="shared" si="162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si="160"/>
        <v>143</v>
      </c>
      <c r="Q2562" t="s">
        <v>8323</v>
      </c>
      <c r="R2562" t="s">
        <v>8352</v>
      </c>
      <c r="S2562" s="14">
        <f t="shared" si="161"/>
        <v>42039.951087962967</v>
      </c>
      <c r="T2562" s="14">
        <f t="shared" si="162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ref="P2563:P2626" si="164">IFERROR(ROUND(E2563/L2563,2),0)</f>
        <v>0</v>
      </c>
      <c r="Q2563" t="s">
        <v>8334</v>
      </c>
      <c r="R2563" t="s">
        <v>8335</v>
      </c>
      <c r="S2563" s="14">
        <f t="shared" ref="S2563:S2626" si="165">(((J2563/60)/60)/24)+DATE(1970,1,1)</f>
        <v>42260.528807870374</v>
      </c>
      <c r="T2563" s="14">
        <f t="shared" ref="T2563:T2626" si="166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4"/>
        <v>25</v>
      </c>
      <c r="Q2564" t="s">
        <v>8334</v>
      </c>
      <c r="R2564" t="s">
        <v>8335</v>
      </c>
      <c r="S2564" s="14">
        <f t="shared" si="165"/>
        <v>42594.524756944447</v>
      </c>
      <c r="T2564" s="14">
        <f t="shared" si="166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4"/>
        <v>0</v>
      </c>
      <c r="Q2565" t="s">
        <v>8334</v>
      </c>
      <c r="R2565" t="s">
        <v>8335</v>
      </c>
      <c r="S2565" s="14">
        <f t="shared" si="165"/>
        <v>42155.139479166668</v>
      </c>
      <c r="T2565" s="14">
        <f t="shared" si="166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4"/>
        <v>0</v>
      </c>
      <c r="Q2566" t="s">
        <v>8334</v>
      </c>
      <c r="R2566" t="s">
        <v>8335</v>
      </c>
      <c r="S2566" s="14">
        <f t="shared" si="165"/>
        <v>41822.040497685186</v>
      </c>
      <c r="T2566" s="14">
        <f t="shared" si="166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4"/>
        <v>100</v>
      </c>
      <c r="Q2567" t="s">
        <v>8334</v>
      </c>
      <c r="R2567" t="s">
        <v>8335</v>
      </c>
      <c r="S2567" s="14">
        <f t="shared" si="165"/>
        <v>42440.650335648148</v>
      </c>
      <c r="T2567" s="14">
        <f t="shared" si="166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4"/>
        <v>0</v>
      </c>
      <c r="Q2568" t="s">
        <v>8334</v>
      </c>
      <c r="R2568" t="s">
        <v>8335</v>
      </c>
      <c r="S2568" s="14">
        <f t="shared" si="165"/>
        <v>41842.980879629627</v>
      </c>
      <c r="T2568" s="14">
        <f t="shared" si="166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4"/>
        <v>60</v>
      </c>
      <c r="Q2569" t="s">
        <v>8334</v>
      </c>
      <c r="R2569" t="s">
        <v>8335</v>
      </c>
      <c r="S2569" s="14">
        <f t="shared" si="165"/>
        <v>42087.878912037035</v>
      </c>
      <c r="T2569" s="14">
        <f t="shared" si="166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4"/>
        <v>50</v>
      </c>
      <c r="Q2570" t="s">
        <v>8334</v>
      </c>
      <c r="R2570" t="s">
        <v>8335</v>
      </c>
      <c r="S2570" s="14">
        <f t="shared" si="165"/>
        <v>42584.666597222225</v>
      </c>
      <c r="T2570" s="14">
        <f t="shared" si="166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4"/>
        <v>72.5</v>
      </c>
      <c r="Q2571" t="s">
        <v>8334</v>
      </c>
      <c r="R2571" t="s">
        <v>8335</v>
      </c>
      <c r="S2571" s="14">
        <f t="shared" si="165"/>
        <v>42234.105462962965</v>
      </c>
      <c r="T2571" s="14">
        <f t="shared" si="166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4"/>
        <v>29.5</v>
      </c>
      <c r="Q2572" t="s">
        <v>8334</v>
      </c>
      <c r="R2572" t="s">
        <v>8335</v>
      </c>
      <c r="S2572" s="14">
        <f t="shared" si="165"/>
        <v>42744.903182870374</v>
      </c>
      <c r="T2572" s="14">
        <f t="shared" si="166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4"/>
        <v>62.5</v>
      </c>
      <c r="Q2573" t="s">
        <v>8334</v>
      </c>
      <c r="R2573" t="s">
        <v>8335</v>
      </c>
      <c r="S2573" s="14">
        <f t="shared" si="165"/>
        <v>42449.341678240744</v>
      </c>
      <c r="T2573" s="14">
        <f t="shared" si="166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4"/>
        <v>0</v>
      </c>
      <c r="Q2574" t="s">
        <v>8334</v>
      </c>
      <c r="R2574" t="s">
        <v>8335</v>
      </c>
      <c r="S2574" s="14">
        <f t="shared" si="165"/>
        <v>42077.119409722218</v>
      </c>
      <c r="T2574" s="14">
        <f t="shared" si="166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4"/>
        <v>0</v>
      </c>
      <c r="Q2575" t="s">
        <v>8334</v>
      </c>
      <c r="R2575" t="s">
        <v>8335</v>
      </c>
      <c r="S2575" s="14">
        <f t="shared" si="165"/>
        <v>41829.592002314814</v>
      </c>
      <c r="T2575" s="14">
        <f t="shared" si="166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4"/>
        <v>0</v>
      </c>
      <c r="Q2576" t="s">
        <v>8334</v>
      </c>
      <c r="R2576" t="s">
        <v>8335</v>
      </c>
      <c r="S2576" s="14">
        <f t="shared" si="165"/>
        <v>42487.825752314813</v>
      </c>
      <c r="T2576" s="14">
        <f t="shared" si="166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4"/>
        <v>0</v>
      </c>
      <c r="Q2577" t="s">
        <v>8334</v>
      </c>
      <c r="R2577" t="s">
        <v>8335</v>
      </c>
      <c r="S2577" s="14">
        <f t="shared" si="165"/>
        <v>41986.108726851846</v>
      </c>
      <c r="T2577" s="14">
        <f t="shared" si="166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4"/>
        <v>0</v>
      </c>
      <c r="Q2578" t="s">
        <v>8334</v>
      </c>
      <c r="R2578" t="s">
        <v>8335</v>
      </c>
      <c r="S2578" s="14">
        <f t="shared" si="165"/>
        <v>42060.00980324074</v>
      </c>
      <c r="T2578" s="14">
        <f t="shared" si="166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4"/>
        <v>0</v>
      </c>
      <c r="Q2579" t="s">
        <v>8334</v>
      </c>
      <c r="R2579" t="s">
        <v>8335</v>
      </c>
      <c r="S2579" s="14">
        <f t="shared" si="165"/>
        <v>41830.820567129631</v>
      </c>
      <c r="T2579" s="14">
        <f t="shared" si="166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4"/>
        <v>0</v>
      </c>
      <c r="Q2580" t="s">
        <v>8334</v>
      </c>
      <c r="R2580" t="s">
        <v>8335</v>
      </c>
      <c r="S2580" s="14">
        <f t="shared" si="165"/>
        <v>42238.022905092599</v>
      </c>
      <c r="T2580" s="14">
        <f t="shared" si="166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4"/>
        <v>23.08</v>
      </c>
      <c r="Q2581" t="s">
        <v>8334</v>
      </c>
      <c r="R2581" t="s">
        <v>8335</v>
      </c>
      <c r="S2581" s="14">
        <f t="shared" si="165"/>
        <v>41837.829895833333</v>
      </c>
      <c r="T2581" s="14">
        <f t="shared" si="166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4"/>
        <v>25.5</v>
      </c>
      <c r="Q2582" t="s">
        <v>8334</v>
      </c>
      <c r="R2582" t="s">
        <v>8335</v>
      </c>
      <c r="S2582" s="14">
        <f t="shared" si="165"/>
        <v>42110.326423611114</v>
      </c>
      <c r="T2582" s="14">
        <f t="shared" si="166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4"/>
        <v>48.18</v>
      </c>
      <c r="Q2583" t="s">
        <v>8334</v>
      </c>
      <c r="R2583" t="s">
        <v>8335</v>
      </c>
      <c r="S2583" s="14">
        <f t="shared" si="165"/>
        <v>42294.628449074073</v>
      </c>
      <c r="T2583" s="14">
        <f t="shared" si="166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4"/>
        <v>1</v>
      </c>
      <c r="Q2584" t="s">
        <v>8334</v>
      </c>
      <c r="R2584" t="s">
        <v>8335</v>
      </c>
      <c r="S2584" s="14">
        <f t="shared" si="165"/>
        <v>42642.988819444443</v>
      </c>
      <c r="T2584" s="14">
        <f t="shared" si="166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4"/>
        <v>1</v>
      </c>
      <c r="Q2585" t="s">
        <v>8334</v>
      </c>
      <c r="R2585" t="s">
        <v>8335</v>
      </c>
      <c r="S2585" s="14">
        <f t="shared" si="165"/>
        <v>42019.76944444445</v>
      </c>
      <c r="T2585" s="14">
        <f t="shared" si="166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4"/>
        <v>0</v>
      </c>
      <c r="Q2586" t="s">
        <v>8334</v>
      </c>
      <c r="R2586" t="s">
        <v>8335</v>
      </c>
      <c r="S2586" s="14">
        <f t="shared" si="165"/>
        <v>42140.173252314817</v>
      </c>
      <c r="T2586" s="14">
        <f t="shared" si="166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4"/>
        <v>50</v>
      </c>
      <c r="Q2587" t="s">
        <v>8334</v>
      </c>
      <c r="R2587" t="s">
        <v>8335</v>
      </c>
      <c r="S2587" s="14">
        <f t="shared" si="165"/>
        <v>41795.963333333333</v>
      </c>
      <c r="T2587" s="14">
        <f t="shared" si="166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4"/>
        <v>5</v>
      </c>
      <c r="Q2588" t="s">
        <v>8334</v>
      </c>
      <c r="R2588" t="s">
        <v>8335</v>
      </c>
      <c r="S2588" s="14">
        <f t="shared" si="165"/>
        <v>42333.330277777779</v>
      </c>
      <c r="T2588" s="14">
        <f t="shared" si="166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4"/>
        <v>202.83</v>
      </c>
      <c r="Q2589" t="s">
        <v>8334</v>
      </c>
      <c r="R2589" t="s">
        <v>8335</v>
      </c>
      <c r="S2589" s="14">
        <f t="shared" si="165"/>
        <v>42338.675381944442</v>
      </c>
      <c r="T2589" s="14">
        <f t="shared" si="166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4"/>
        <v>29.13</v>
      </c>
      <c r="Q2590" t="s">
        <v>8334</v>
      </c>
      <c r="R2590" t="s">
        <v>8335</v>
      </c>
      <c r="S2590" s="14">
        <f t="shared" si="165"/>
        <v>42042.676226851851</v>
      </c>
      <c r="T2590" s="14">
        <f t="shared" si="166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4"/>
        <v>5</v>
      </c>
      <c r="Q2591" t="s">
        <v>8334</v>
      </c>
      <c r="R2591" t="s">
        <v>8335</v>
      </c>
      <c r="S2591" s="14">
        <f t="shared" si="165"/>
        <v>42422.536192129628</v>
      </c>
      <c r="T2591" s="14">
        <f t="shared" si="166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4"/>
        <v>0</v>
      </c>
      <c r="Q2592" t="s">
        <v>8334</v>
      </c>
      <c r="R2592" t="s">
        <v>8335</v>
      </c>
      <c r="S2592" s="14">
        <f t="shared" si="165"/>
        <v>42388.589085648149</v>
      </c>
      <c r="T2592" s="14">
        <f t="shared" si="166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4"/>
        <v>13</v>
      </c>
      <c r="Q2593" t="s">
        <v>8334</v>
      </c>
      <c r="R2593" t="s">
        <v>8335</v>
      </c>
      <c r="S2593" s="14">
        <f t="shared" si="165"/>
        <v>42382.906527777777</v>
      </c>
      <c r="T2593" s="14">
        <f t="shared" si="166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4"/>
        <v>50</v>
      </c>
      <c r="Q2594" t="s">
        <v>8334</v>
      </c>
      <c r="R2594" t="s">
        <v>8335</v>
      </c>
      <c r="S2594" s="14">
        <f t="shared" si="165"/>
        <v>41887.801168981481</v>
      </c>
      <c r="T2594" s="14">
        <f t="shared" si="166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4"/>
        <v>0</v>
      </c>
      <c r="Q2595" t="s">
        <v>8334</v>
      </c>
      <c r="R2595" t="s">
        <v>8335</v>
      </c>
      <c r="S2595" s="14">
        <f t="shared" si="165"/>
        <v>42089.84520833334</v>
      </c>
      <c r="T2595" s="14">
        <f t="shared" si="166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4"/>
        <v>1</v>
      </c>
      <c r="Q2596" t="s">
        <v>8334</v>
      </c>
      <c r="R2596" t="s">
        <v>8335</v>
      </c>
      <c r="S2596" s="14">
        <f t="shared" si="165"/>
        <v>41828.967916666668</v>
      </c>
      <c r="T2596" s="14">
        <f t="shared" si="166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4"/>
        <v>96.05</v>
      </c>
      <c r="Q2597" t="s">
        <v>8334</v>
      </c>
      <c r="R2597" t="s">
        <v>8335</v>
      </c>
      <c r="S2597" s="14">
        <f t="shared" si="165"/>
        <v>42760.244212962964</v>
      </c>
      <c r="T2597" s="14">
        <f t="shared" si="166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4"/>
        <v>305.77999999999997</v>
      </c>
      <c r="Q2598" t="s">
        <v>8334</v>
      </c>
      <c r="R2598" t="s">
        <v>8335</v>
      </c>
      <c r="S2598" s="14">
        <f t="shared" si="165"/>
        <v>41828.664456018516</v>
      </c>
      <c r="T2598" s="14">
        <f t="shared" si="166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4"/>
        <v>12.14</v>
      </c>
      <c r="Q2599" t="s">
        <v>8334</v>
      </c>
      <c r="R2599" t="s">
        <v>8335</v>
      </c>
      <c r="S2599" s="14">
        <f t="shared" si="165"/>
        <v>42510.341631944444</v>
      </c>
      <c r="T2599" s="14">
        <f t="shared" si="166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4"/>
        <v>83.57</v>
      </c>
      <c r="Q2600" t="s">
        <v>8334</v>
      </c>
      <c r="R2600" t="s">
        <v>8335</v>
      </c>
      <c r="S2600" s="14">
        <f t="shared" si="165"/>
        <v>42240.840289351851</v>
      </c>
      <c r="T2600" s="14">
        <f t="shared" si="166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4"/>
        <v>18</v>
      </c>
      <c r="Q2601" t="s">
        <v>8334</v>
      </c>
      <c r="R2601" t="s">
        <v>8335</v>
      </c>
      <c r="S2601" s="14">
        <f t="shared" si="165"/>
        <v>41809.754016203704</v>
      </c>
      <c r="T2601" s="14">
        <f t="shared" si="166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4"/>
        <v>115.53</v>
      </c>
      <c r="Q2602" t="s">
        <v>8334</v>
      </c>
      <c r="R2602" t="s">
        <v>8335</v>
      </c>
      <c r="S2602" s="14">
        <f t="shared" si="165"/>
        <v>42394.900462962964</v>
      </c>
      <c r="T2602" s="14">
        <f t="shared" si="166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4"/>
        <v>21.9</v>
      </c>
      <c r="Q2603" t="s">
        <v>8317</v>
      </c>
      <c r="R2603" t="s">
        <v>8353</v>
      </c>
      <c r="S2603" s="14">
        <f t="shared" si="165"/>
        <v>41150.902187499996</v>
      </c>
      <c r="T2603" s="14">
        <f t="shared" si="166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4"/>
        <v>80.02</v>
      </c>
      <c r="Q2604" t="s">
        <v>8317</v>
      </c>
      <c r="R2604" t="s">
        <v>8353</v>
      </c>
      <c r="S2604" s="14">
        <f t="shared" si="165"/>
        <v>41915.747314814813</v>
      </c>
      <c r="T2604" s="14">
        <f t="shared" si="166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4"/>
        <v>35.520000000000003</v>
      </c>
      <c r="Q2605" t="s">
        <v>8317</v>
      </c>
      <c r="R2605" t="s">
        <v>8353</v>
      </c>
      <c r="S2605" s="14">
        <f t="shared" si="165"/>
        <v>41617.912662037037</v>
      </c>
      <c r="T2605" s="14">
        <f t="shared" si="166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4"/>
        <v>64.930000000000007</v>
      </c>
      <c r="Q2606" t="s">
        <v>8317</v>
      </c>
      <c r="R2606" t="s">
        <v>8353</v>
      </c>
      <c r="S2606" s="14">
        <f t="shared" si="165"/>
        <v>40998.051192129627</v>
      </c>
      <c r="T2606" s="14">
        <f t="shared" si="166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4"/>
        <v>60.97</v>
      </c>
      <c r="Q2607" t="s">
        <v>8317</v>
      </c>
      <c r="R2607" t="s">
        <v>8353</v>
      </c>
      <c r="S2607" s="14">
        <f t="shared" si="165"/>
        <v>42508.541550925926</v>
      </c>
      <c r="T2607" s="14">
        <f t="shared" si="166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4"/>
        <v>31.44</v>
      </c>
      <c r="Q2608" t="s">
        <v>8317</v>
      </c>
      <c r="R2608" t="s">
        <v>8353</v>
      </c>
      <c r="S2608" s="14">
        <f t="shared" si="165"/>
        <v>41726.712754629632</v>
      </c>
      <c r="T2608" s="14">
        <f t="shared" si="166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4"/>
        <v>81.95</v>
      </c>
      <c r="Q2609" t="s">
        <v>8317</v>
      </c>
      <c r="R2609" t="s">
        <v>8353</v>
      </c>
      <c r="S2609" s="14">
        <f t="shared" si="165"/>
        <v>42184.874675925923</v>
      </c>
      <c r="T2609" s="14">
        <f t="shared" si="166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4"/>
        <v>58.93</v>
      </c>
      <c r="Q2610" t="s">
        <v>8317</v>
      </c>
      <c r="R2610" t="s">
        <v>8353</v>
      </c>
      <c r="S2610" s="14">
        <f t="shared" si="165"/>
        <v>42767.801712962959</v>
      </c>
      <c r="T2610" s="14">
        <f t="shared" si="166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4"/>
        <v>157.29</v>
      </c>
      <c r="Q2611" t="s">
        <v>8317</v>
      </c>
      <c r="R2611" t="s">
        <v>8353</v>
      </c>
      <c r="S2611" s="14">
        <f t="shared" si="165"/>
        <v>41075.237858796296</v>
      </c>
      <c r="T2611" s="14">
        <f t="shared" si="166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4"/>
        <v>55.76</v>
      </c>
      <c r="Q2612" t="s">
        <v>8317</v>
      </c>
      <c r="R2612" t="s">
        <v>8353</v>
      </c>
      <c r="S2612" s="14">
        <f t="shared" si="165"/>
        <v>42564.881076388891</v>
      </c>
      <c r="T2612" s="14">
        <f t="shared" si="166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4"/>
        <v>83.8</v>
      </c>
      <c r="Q2613" t="s">
        <v>8317</v>
      </c>
      <c r="R2613" t="s">
        <v>8353</v>
      </c>
      <c r="S2613" s="14">
        <f t="shared" si="165"/>
        <v>42704.335810185185</v>
      </c>
      <c r="T2613" s="14">
        <f t="shared" si="166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4"/>
        <v>58.42</v>
      </c>
      <c r="Q2614" t="s">
        <v>8317</v>
      </c>
      <c r="R2614" t="s">
        <v>8353</v>
      </c>
      <c r="S2614" s="14">
        <f t="shared" si="165"/>
        <v>41982.143171296295</v>
      </c>
      <c r="T2614" s="14">
        <f t="shared" si="166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4"/>
        <v>270.57</v>
      </c>
      <c r="Q2615" t="s">
        <v>8317</v>
      </c>
      <c r="R2615" t="s">
        <v>8353</v>
      </c>
      <c r="S2615" s="14">
        <f t="shared" si="165"/>
        <v>41143.81821759259</v>
      </c>
      <c r="T2615" s="14">
        <f t="shared" si="166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4"/>
        <v>107.1</v>
      </c>
      <c r="Q2616" t="s">
        <v>8317</v>
      </c>
      <c r="R2616" t="s">
        <v>8353</v>
      </c>
      <c r="S2616" s="14">
        <f t="shared" si="165"/>
        <v>41730.708472222221</v>
      </c>
      <c r="T2616" s="14">
        <f t="shared" si="166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4"/>
        <v>47.18</v>
      </c>
      <c r="Q2617" t="s">
        <v>8317</v>
      </c>
      <c r="R2617" t="s">
        <v>8353</v>
      </c>
      <c r="S2617" s="14">
        <f t="shared" si="165"/>
        <v>42453.49726851852</v>
      </c>
      <c r="T2617" s="14">
        <f t="shared" si="166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4"/>
        <v>120.31</v>
      </c>
      <c r="Q2618" t="s">
        <v>8317</v>
      </c>
      <c r="R2618" t="s">
        <v>8353</v>
      </c>
      <c r="S2618" s="14">
        <f t="shared" si="165"/>
        <v>42211.99454861111</v>
      </c>
      <c r="T2618" s="14">
        <f t="shared" si="166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4"/>
        <v>27.6</v>
      </c>
      <c r="Q2619" t="s">
        <v>8317</v>
      </c>
      <c r="R2619" t="s">
        <v>8353</v>
      </c>
      <c r="S2619" s="14">
        <f t="shared" si="165"/>
        <v>41902.874432870369</v>
      </c>
      <c r="T2619" s="14">
        <f t="shared" si="166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4"/>
        <v>205.3</v>
      </c>
      <c r="Q2620" t="s">
        <v>8317</v>
      </c>
      <c r="R2620" t="s">
        <v>8353</v>
      </c>
      <c r="S2620" s="14">
        <f t="shared" si="165"/>
        <v>42279.792372685188</v>
      </c>
      <c r="T2620" s="14">
        <f t="shared" si="166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4"/>
        <v>35.549999999999997</v>
      </c>
      <c r="Q2621" t="s">
        <v>8317</v>
      </c>
      <c r="R2621" t="s">
        <v>8353</v>
      </c>
      <c r="S2621" s="14">
        <f t="shared" si="165"/>
        <v>42273.884305555555</v>
      </c>
      <c r="T2621" s="14">
        <f t="shared" si="166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4"/>
        <v>74.64</v>
      </c>
      <c r="Q2622" t="s">
        <v>8317</v>
      </c>
      <c r="R2622" t="s">
        <v>8353</v>
      </c>
      <c r="S2622" s="14">
        <f t="shared" si="165"/>
        <v>42251.16715277778</v>
      </c>
      <c r="T2622" s="14">
        <f t="shared" si="166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4"/>
        <v>47.06</v>
      </c>
      <c r="Q2623" t="s">
        <v>8317</v>
      </c>
      <c r="R2623" t="s">
        <v>8353</v>
      </c>
      <c r="S2623" s="14">
        <f t="shared" si="165"/>
        <v>42115.74754629629</v>
      </c>
      <c r="T2623" s="14">
        <f t="shared" si="166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4"/>
        <v>26.59</v>
      </c>
      <c r="Q2624" t="s">
        <v>8317</v>
      </c>
      <c r="R2624" t="s">
        <v>8353</v>
      </c>
      <c r="S2624" s="14">
        <f t="shared" si="165"/>
        <v>42689.74324074074</v>
      </c>
      <c r="T2624" s="14">
        <f t="shared" si="166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4"/>
        <v>36.770000000000003</v>
      </c>
      <c r="Q2625" t="s">
        <v>8317</v>
      </c>
      <c r="R2625" t="s">
        <v>8353</v>
      </c>
      <c r="S2625" s="14">
        <f t="shared" si="165"/>
        <v>42692.256550925929</v>
      </c>
      <c r="T2625" s="14">
        <f t="shared" si="166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si="164"/>
        <v>31.82</v>
      </c>
      <c r="Q2626" t="s">
        <v>8317</v>
      </c>
      <c r="R2626" t="s">
        <v>8353</v>
      </c>
      <c r="S2626" s="14">
        <f t="shared" si="165"/>
        <v>41144.42155092593</v>
      </c>
      <c r="T2626" s="14">
        <f t="shared" si="166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ref="P2627:P2690" si="168">IFERROR(ROUND(E2627/L2627,2),0)</f>
        <v>27.58</v>
      </c>
      <c r="Q2627" t="s">
        <v>8317</v>
      </c>
      <c r="R2627" t="s">
        <v>8353</v>
      </c>
      <c r="S2627" s="14">
        <f t="shared" ref="S2627:S2690" si="169">(((J2627/60)/60)/24)+DATE(1970,1,1)</f>
        <v>42658.810277777782</v>
      </c>
      <c r="T2627" s="14">
        <f t="shared" ref="T2627:T2690" si="170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8"/>
        <v>56</v>
      </c>
      <c r="Q2628" t="s">
        <v>8317</v>
      </c>
      <c r="R2628" t="s">
        <v>8353</v>
      </c>
      <c r="S2628" s="14">
        <f t="shared" si="169"/>
        <v>42128.628113425926</v>
      </c>
      <c r="T2628" s="14">
        <f t="shared" si="170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8"/>
        <v>21.56</v>
      </c>
      <c r="Q2629" t="s">
        <v>8317</v>
      </c>
      <c r="R2629" t="s">
        <v>8353</v>
      </c>
      <c r="S2629" s="14">
        <f t="shared" si="169"/>
        <v>42304.829409722224</v>
      </c>
      <c r="T2629" s="14">
        <f t="shared" si="170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8"/>
        <v>44.1</v>
      </c>
      <c r="Q2630" t="s">
        <v>8317</v>
      </c>
      <c r="R2630" t="s">
        <v>8353</v>
      </c>
      <c r="S2630" s="14">
        <f t="shared" si="169"/>
        <v>41953.966053240743</v>
      </c>
      <c r="T2630" s="14">
        <f t="shared" si="170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8"/>
        <v>63.87</v>
      </c>
      <c r="Q2631" t="s">
        <v>8317</v>
      </c>
      <c r="R2631" t="s">
        <v>8353</v>
      </c>
      <c r="S2631" s="14">
        <f t="shared" si="169"/>
        <v>42108.538449074069</v>
      </c>
      <c r="T2631" s="14">
        <f t="shared" si="170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8"/>
        <v>38.99</v>
      </c>
      <c r="Q2632" t="s">
        <v>8317</v>
      </c>
      <c r="R2632" t="s">
        <v>8353</v>
      </c>
      <c r="S2632" s="14">
        <f t="shared" si="169"/>
        <v>42524.105462962965</v>
      </c>
      <c r="T2632" s="14">
        <f t="shared" si="170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8"/>
        <v>80.19</v>
      </c>
      <c r="Q2633" t="s">
        <v>8317</v>
      </c>
      <c r="R2633" t="s">
        <v>8353</v>
      </c>
      <c r="S2633" s="14">
        <f t="shared" si="169"/>
        <v>42218.169293981482</v>
      </c>
      <c r="T2633" s="14">
        <f t="shared" si="170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8"/>
        <v>34.9</v>
      </c>
      <c r="Q2634" t="s">
        <v>8317</v>
      </c>
      <c r="R2634" t="s">
        <v>8353</v>
      </c>
      <c r="S2634" s="14">
        <f t="shared" si="169"/>
        <v>42494.061793981484</v>
      </c>
      <c r="T2634" s="14">
        <f t="shared" si="170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8"/>
        <v>89.1</v>
      </c>
      <c r="Q2635" t="s">
        <v>8317</v>
      </c>
      <c r="R2635" t="s">
        <v>8353</v>
      </c>
      <c r="S2635" s="14">
        <f t="shared" si="169"/>
        <v>41667.823287037041</v>
      </c>
      <c r="T2635" s="14">
        <f t="shared" si="170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8"/>
        <v>39.44</v>
      </c>
      <c r="Q2636" t="s">
        <v>8317</v>
      </c>
      <c r="R2636" t="s">
        <v>8353</v>
      </c>
      <c r="S2636" s="14">
        <f t="shared" si="169"/>
        <v>42612.656493055561</v>
      </c>
      <c r="T2636" s="14">
        <f t="shared" si="170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8"/>
        <v>136.9</v>
      </c>
      <c r="Q2637" t="s">
        <v>8317</v>
      </c>
      <c r="R2637" t="s">
        <v>8353</v>
      </c>
      <c r="S2637" s="14">
        <f t="shared" si="169"/>
        <v>42037.950937500005</v>
      </c>
      <c r="T2637" s="14">
        <f t="shared" si="170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8"/>
        <v>37.46</v>
      </c>
      <c r="Q2638" t="s">
        <v>8317</v>
      </c>
      <c r="R2638" t="s">
        <v>8353</v>
      </c>
      <c r="S2638" s="14">
        <f t="shared" si="169"/>
        <v>42636.614745370374</v>
      </c>
      <c r="T2638" s="14">
        <f t="shared" si="170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8"/>
        <v>31.96</v>
      </c>
      <c r="Q2639" t="s">
        <v>8317</v>
      </c>
      <c r="R2639" t="s">
        <v>8353</v>
      </c>
      <c r="S2639" s="14">
        <f t="shared" si="169"/>
        <v>42639.549479166672</v>
      </c>
      <c r="T2639" s="14">
        <f t="shared" si="170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8"/>
        <v>25.21</v>
      </c>
      <c r="Q2640" t="s">
        <v>8317</v>
      </c>
      <c r="R2640" t="s">
        <v>8353</v>
      </c>
      <c r="S2640" s="14">
        <f t="shared" si="169"/>
        <v>41989.913136574076</v>
      </c>
      <c r="T2640" s="14">
        <f t="shared" si="170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8"/>
        <v>10.039999999999999</v>
      </c>
      <c r="Q2641" t="s">
        <v>8317</v>
      </c>
      <c r="R2641" t="s">
        <v>8353</v>
      </c>
      <c r="S2641" s="14">
        <f t="shared" si="169"/>
        <v>42024.86513888889</v>
      </c>
      <c r="T2641" s="14">
        <f t="shared" si="170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8"/>
        <v>45.94</v>
      </c>
      <c r="Q2642" t="s">
        <v>8317</v>
      </c>
      <c r="R2642" t="s">
        <v>8353</v>
      </c>
      <c r="S2642" s="14">
        <f t="shared" si="169"/>
        <v>42103.160578703704</v>
      </c>
      <c r="T2642" s="14">
        <f t="shared" si="170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8"/>
        <v>15</v>
      </c>
      <c r="Q2643" t="s">
        <v>8317</v>
      </c>
      <c r="R2643" t="s">
        <v>8353</v>
      </c>
      <c r="S2643" s="14">
        <f t="shared" si="169"/>
        <v>41880.827118055553</v>
      </c>
      <c r="T2643" s="14">
        <f t="shared" si="170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8"/>
        <v>0</v>
      </c>
      <c r="Q2644" t="s">
        <v>8317</v>
      </c>
      <c r="R2644" t="s">
        <v>8353</v>
      </c>
      <c r="S2644" s="14">
        <f t="shared" si="169"/>
        <v>42536.246620370366</v>
      </c>
      <c r="T2644" s="14">
        <f t="shared" si="170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8"/>
        <v>223.58</v>
      </c>
      <c r="Q2645" t="s">
        <v>8317</v>
      </c>
      <c r="R2645" t="s">
        <v>8353</v>
      </c>
      <c r="S2645" s="14">
        <f t="shared" si="169"/>
        <v>42689.582349537035</v>
      </c>
      <c r="T2645" s="14">
        <f t="shared" si="170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8"/>
        <v>39.479999999999997</v>
      </c>
      <c r="Q2646" t="s">
        <v>8317</v>
      </c>
      <c r="R2646" t="s">
        <v>8353</v>
      </c>
      <c r="S2646" s="14">
        <f t="shared" si="169"/>
        <v>42774.792071759264</v>
      </c>
      <c r="T2646" s="14">
        <f t="shared" si="170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8"/>
        <v>91.3</v>
      </c>
      <c r="Q2647" t="s">
        <v>8317</v>
      </c>
      <c r="R2647" t="s">
        <v>8353</v>
      </c>
      <c r="S2647" s="14">
        <f t="shared" si="169"/>
        <v>41921.842627314814</v>
      </c>
      <c r="T2647" s="14">
        <f t="shared" si="170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8"/>
        <v>78.67</v>
      </c>
      <c r="Q2648" t="s">
        <v>8317</v>
      </c>
      <c r="R2648" t="s">
        <v>8353</v>
      </c>
      <c r="S2648" s="14">
        <f t="shared" si="169"/>
        <v>42226.313298611116</v>
      </c>
      <c r="T2648" s="14">
        <f t="shared" si="170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8"/>
        <v>12</v>
      </c>
      <c r="Q2649" t="s">
        <v>8317</v>
      </c>
      <c r="R2649" t="s">
        <v>8353</v>
      </c>
      <c r="S2649" s="14">
        <f t="shared" si="169"/>
        <v>42200.261793981481</v>
      </c>
      <c r="T2649" s="14">
        <f t="shared" si="170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8"/>
        <v>17.670000000000002</v>
      </c>
      <c r="Q2650" t="s">
        <v>8317</v>
      </c>
      <c r="R2650" t="s">
        <v>8353</v>
      </c>
      <c r="S2650" s="14">
        <f t="shared" si="169"/>
        <v>42408.714814814812</v>
      </c>
      <c r="T2650" s="14">
        <f t="shared" si="170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8"/>
        <v>41.33</v>
      </c>
      <c r="Q2651" t="s">
        <v>8317</v>
      </c>
      <c r="R2651" t="s">
        <v>8353</v>
      </c>
      <c r="S2651" s="14">
        <f t="shared" si="169"/>
        <v>42341.99700231482</v>
      </c>
      <c r="T2651" s="14">
        <f t="shared" si="170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8"/>
        <v>71.599999999999994</v>
      </c>
      <c r="Q2652" t="s">
        <v>8317</v>
      </c>
      <c r="R2652" t="s">
        <v>8353</v>
      </c>
      <c r="S2652" s="14">
        <f t="shared" si="169"/>
        <v>42695.624340277776</v>
      </c>
      <c r="T2652" s="14">
        <f t="shared" si="170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8"/>
        <v>307.82</v>
      </c>
      <c r="Q2653" t="s">
        <v>8317</v>
      </c>
      <c r="R2653" t="s">
        <v>8353</v>
      </c>
      <c r="S2653" s="14">
        <f t="shared" si="169"/>
        <v>42327.805659722217</v>
      </c>
      <c r="T2653" s="14">
        <f t="shared" si="170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8"/>
        <v>80.45</v>
      </c>
      <c r="Q2654" t="s">
        <v>8317</v>
      </c>
      <c r="R2654" t="s">
        <v>8353</v>
      </c>
      <c r="S2654" s="14">
        <f t="shared" si="169"/>
        <v>41953.158854166672</v>
      </c>
      <c r="T2654" s="14">
        <f t="shared" si="170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8"/>
        <v>83.94</v>
      </c>
      <c r="Q2655" t="s">
        <v>8317</v>
      </c>
      <c r="R2655" t="s">
        <v>8353</v>
      </c>
      <c r="S2655" s="14">
        <f t="shared" si="169"/>
        <v>41771.651932870373</v>
      </c>
      <c r="T2655" s="14">
        <f t="shared" si="170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8"/>
        <v>8.5</v>
      </c>
      <c r="Q2656" t="s">
        <v>8317</v>
      </c>
      <c r="R2656" t="s">
        <v>8353</v>
      </c>
      <c r="S2656" s="14">
        <f t="shared" si="169"/>
        <v>42055.600995370376</v>
      </c>
      <c r="T2656" s="14">
        <f t="shared" si="170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8"/>
        <v>73.37</v>
      </c>
      <c r="Q2657" t="s">
        <v>8317</v>
      </c>
      <c r="R2657" t="s">
        <v>8353</v>
      </c>
      <c r="S2657" s="14">
        <f t="shared" si="169"/>
        <v>42381.866284722222</v>
      </c>
      <c r="T2657" s="14">
        <f t="shared" si="170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8"/>
        <v>112.86</v>
      </c>
      <c r="Q2658" t="s">
        <v>8317</v>
      </c>
      <c r="R2658" t="s">
        <v>8353</v>
      </c>
      <c r="S2658" s="14">
        <f t="shared" si="169"/>
        <v>42767.688518518517</v>
      </c>
      <c r="T2658" s="14">
        <f t="shared" si="170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8"/>
        <v>95.28</v>
      </c>
      <c r="Q2659" t="s">
        <v>8317</v>
      </c>
      <c r="R2659" t="s">
        <v>8353</v>
      </c>
      <c r="S2659" s="14">
        <f t="shared" si="169"/>
        <v>42551.928854166668</v>
      </c>
      <c r="T2659" s="14">
        <f t="shared" si="170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8"/>
        <v>22.75</v>
      </c>
      <c r="Q2660" t="s">
        <v>8317</v>
      </c>
      <c r="R2660" t="s">
        <v>8353</v>
      </c>
      <c r="S2660" s="14">
        <f t="shared" si="169"/>
        <v>42551.884189814817</v>
      </c>
      <c r="T2660" s="14">
        <f t="shared" si="170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8"/>
        <v>133.30000000000001</v>
      </c>
      <c r="Q2661" t="s">
        <v>8317</v>
      </c>
      <c r="R2661" t="s">
        <v>8353</v>
      </c>
      <c r="S2661" s="14">
        <f t="shared" si="169"/>
        <v>42082.069560185191</v>
      </c>
      <c r="T2661" s="14">
        <f t="shared" si="170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8"/>
        <v>3.8</v>
      </c>
      <c r="Q2662" t="s">
        <v>8317</v>
      </c>
      <c r="R2662" t="s">
        <v>8353</v>
      </c>
      <c r="S2662" s="14">
        <f t="shared" si="169"/>
        <v>42272.713171296295</v>
      </c>
      <c r="T2662" s="14">
        <f t="shared" si="170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8"/>
        <v>85.75</v>
      </c>
      <c r="Q2663" t="s">
        <v>8317</v>
      </c>
      <c r="R2663" t="s">
        <v>8354</v>
      </c>
      <c r="S2663" s="14">
        <f t="shared" si="169"/>
        <v>41542.958449074074</v>
      </c>
      <c r="T2663" s="14">
        <f t="shared" si="170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8"/>
        <v>267</v>
      </c>
      <c r="Q2664" t="s">
        <v>8317</v>
      </c>
      <c r="R2664" t="s">
        <v>8354</v>
      </c>
      <c r="S2664" s="14">
        <f t="shared" si="169"/>
        <v>42207.746678240743</v>
      </c>
      <c r="T2664" s="14">
        <f t="shared" si="170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8"/>
        <v>373.56</v>
      </c>
      <c r="Q2665" t="s">
        <v>8317</v>
      </c>
      <c r="R2665" t="s">
        <v>8354</v>
      </c>
      <c r="S2665" s="14">
        <f t="shared" si="169"/>
        <v>42222.622766203705</v>
      </c>
      <c r="T2665" s="14">
        <f t="shared" si="170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8"/>
        <v>174.04</v>
      </c>
      <c r="Q2666" t="s">
        <v>8317</v>
      </c>
      <c r="R2666" t="s">
        <v>8354</v>
      </c>
      <c r="S2666" s="14">
        <f t="shared" si="169"/>
        <v>42313.02542824074</v>
      </c>
      <c r="T2666" s="14">
        <f t="shared" si="170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8"/>
        <v>93.7</v>
      </c>
      <c r="Q2667" t="s">
        <v>8317</v>
      </c>
      <c r="R2667" t="s">
        <v>8354</v>
      </c>
      <c r="S2667" s="14">
        <f t="shared" si="169"/>
        <v>42083.895532407405</v>
      </c>
      <c r="T2667" s="14">
        <f t="shared" si="170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8"/>
        <v>77.33</v>
      </c>
      <c r="Q2668" t="s">
        <v>8317</v>
      </c>
      <c r="R2668" t="s">
        <v>8354</v>
      </c>
      <c r="S2668" s="14">
        <f t="shared" si="169"/>
        <v>42235.764340277776</v>
      </c>
      <c r="T2668" s="14">
        <f t="shared" si="170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8"/>
        <v>92.22</v>
      </c>
      <c r="Q2669" t="s">
        <v>8317</v>
      </c>
      <c r="R2669" t="s">
        <v>8354</v>
      </c>
      <c r="S2669" s="14">
        <f t="shared" si="169"/>
        <v>42380.926111111112</v>
      </c>
      <c r="T2669" s="14">
        <f t="shared" si="170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8"/>
        <v>60.96</v>
      </c>
      <c r="Q2670" t="s">
        <v>8317</v>
      </c>
      <c r="R2670" t="s">
        <v>8354</v>
      </c>
      <c r="S2670" s="14">
        <f t="shared" si="169"/>
        <v>42275.588715277772</v>
      </c>
      <c r="T2670" s="14">
        <f t="shared" si="170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8"/>
        <v>91</v>
      </c>
      <c r="Q2671" t="s">
        <v>8317</v>
      </c>
      <c r="R2671" t="s">
        <v>8354</v>
      </c>
      <c r="S2671" s="14">
        <f t="shared" si="169"/>
        <v>42319.035833333335</v>
      </c>
      <c r="T2671" s="14">
        <f t="shared" si="170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8"/>
        <v>41.58</v>
      </c>
      <c r="Q2672" t="s">
        <v>8317</v>
      </c>
      <c r="R2672" t="s">
        <v>8354</v>
      </c>
      <c r="S2672" s="14">
        <f t="shared" si="169"/>
        <v>41821.020601851851</v>
      </c>
      <c r="T2672" s="14">
        <f t="shared" si="170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8"/>
        <v>33.76</v>
      </c>
      <c r="Q2673" t="s">
        <v>8317</v>
      </c>
      <c r="R2673" t="s">
        <v>8354</v>
      </c>
      <c r="S2673" s="14">
        <f t="shared" si="169"/>
        <v>41962.749027777783</v>
      </c>
      <c r="T2673" s="14">
        <f t="shared" si="170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8"/>
        <v>70.62</v>
      </c>
      <c r="Q2674" t="s">
        <v>8317</v>
      </c>
      <c r="R2674" t="s">
        <v>8354</v>
      </c>
      <c r="S2674" s="14">
        <f t="shared" si="169"/>
        <v>42344.884143518517</v>
      </c>
      <c r="T2674" s="14">
        <f t="shared" si="170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8"/>
        <v>167.15</v>
      </c>
      <c r="Q2675" t="s">
        <v>8317</v>
      </c>
      <c r="R2675" t="s">
        <v>8354</v>
      </c>
      <c r="S2675" s="14">
        <f t="shared" si="169"/>
        <v>41912.541655092595</v>
      </c>
      <c r="T2675" s="14">
        <f t="shared" si="170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8"/>
        <v>128.62</v>
      </c>
      <c r="Q2676" t="s">
        <v>8317</v>
      </c>
      <c r="R2676" t="s">
        <v>8354</v>
      </c>
      <c r="S2676" s="14">
        <f t="shared" si="169"/>
        <v>42529.632754629631</v>
      </c>
      <c r="T2676" s="14">
        <f t="shared" si="170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8"/>
        <v>65.41</v>
      </c>
      <c r="Q2677" t="s">
        <v>8317</v>
      </c>
      <c r="R2677" t="s">
        <v>8354</v>
      </c>
      <c r="S2677" s="14">
        <f t="shared" si="169"/>
        <v>41923.857511574075</v>
      </c>
      <c r="T2677" s="14">
        <f t="shared" si="170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8"/>
        <v>117.56</v>
      </c>
      <c r="Q2678" t="s">
        <v>8317</v>
      </c>
      <c r="R2678" t="s">
        <v>8354</v>
      </c>
      <c r="S2678" s="14">
        <f t="shared" si="169"/>
        <v>42482.624699074076</v>
      </c>
      <c r="T2678" s="14">
        <f t="shared" si="170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8"/>
        <v>126.48</v>
      </c>
      <c r="Q2679" t="s">
        <v>8317</v>
      </c>
      <c r="R2679" t="s">
        <v>8354</v>
      </c>
      <c r="S2679" s="14">
        <f t="shared" si="169"/>
        <v>41793.029432870368</v>
      </c>
      <c r="T2679" s="14">
        <f t="shared" si="170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8"/>
        <v>550</v>
      </c>
      <c r="Q2680" t="s">
        <v>8317</v>
      </c>
      <c r="R2680" t="s">
        <v>8354</v>
      </c>
      <c r="S2680" s="14">
        <f t="shared" si="169"/>
        <v>42241.798206018517</v>
      </c>
      <c r="T2680" s="14">
        <f t="shared" si="170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8"/>
        <v>44</v>
      </c>
      <c r="Q2681" t="s">
        <v>8317</v>
      </c>
      <c r="R2681" t="s">
        <v>8354</v>
      </c>
      <c r="S2681" s="14">
        <f t="shared" si="169"/>
        <v>42033.001087962963</v>
      </c>
      <c r="T2681" s="14">
        <f t="shared" si="170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8"/>
        <v>69</v>
      </c>
      <c r="Q2682" t="s">
        <v>8317</v>
      </c>
      <c r="R2682" t="s">
        <v>8354</v>
      </c>
      <c r="S2682" s="14">
        <f t="shared" si="169"/>
        <v>42436.211701388893</v>
      </c>
      <c r="T2682" s="14">
        <f t="shared" si="170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8"/>
        <v>27.5</v>
      </c>
      <c r="Q2683" t="s">
        <v>8334</v>
      </c>
      <c r="R2683" t="s">
        <v>8335</v>
      </c>
      <c r="S2683" s="14">
        <f t="shared" si="169"/>
        <v>41805.895254629628</v>
      </c>
      <c r="T2683" s="14">
        <f t="shared" si="170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8"/>
        <v>84.9</v>
      </c>
      <c r="Q2684" t="s">
        <v>8334</v>
      </c>
      <c r="R2684" t="s">
        <v>8335</v>
      </c>
      <c r="S2684" s="14">
        <f t="shared" si="169"/>
        <v>41932.871990740743</v>
      </c>
      <c r="T2684" s="14">
        <f t="shared" si="170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8"/>
        <v>12</v>
      </c>
      <c r="Q2685" t="s">
        <v>8334</v>
      </c>
      <c r="R2685" t="s">
        <v>8335</v>
      </c>
      <c r="S2685" s="14">
        <f t="shared" si="169"/>
        <v>42034.75509259259</v>
      </c>
      <c r="T2685" s="14">
        <f t="shared" si="170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8"/>
        <v>200</v>
      </c>
      <c r="Q2686" t="s">
        <v>8334</v>
      </c>
      <c r="R2686" t="s">
        <v>8335</v>
      </c>
      <c r="S2686" s="14">
        <f t="shared" si="169"/>
        <v>41820.914641203701</v>
      </c>
      <c r="T2686" s="14">
        <f t="shared" si="170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8"/>
        <v>10</v>
      </c>
      <c r="Q2687" t="s">
        <v>8334</v>
      </c>
      <c r="R2687" t="s">
        <v>8335</v>
      </c>
      <c r="S2687" s="14">
        <f t="shared" si="169"/>
        <v>42061.69594907407</v>
      </c>
      <c r="T2687" s="14">
        <f t="shared" si="170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8"/>
        <v>0</v>
      </c>
      <c r="Q2688" t="s">
        <v>8334</v>
      </c>
      <c r="R2688" t="s">
        <v>8335</v>
      </c>
      <c r="S2688" s="14">
        <f t="shared" si="169"/>
        <v>41892.974803240737</v>
      </c>
      <c r="T2688" s="14">
        <f t="shared" si="170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8"/>
        <v>0</v>
      </c>
      <c r="Q2689" t="s">
        <v>8334</v>
      </c>
      <c r="R2689" t="s">
        <v>8335</v>
      </c>
      <c r="S2689" s="14">
        <f t="shared" si="169"/>
        <v>42154.64025462963</v>
      </c>
      <c r="T2689" s="14">
        <f t="shared" si="170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si="168"/>
        <v>5.29</v>
      </c>
      <c r="Q2690" t="s">
        <v>8334</v>
      </c>
      <c r="R2690" t="s">
        <v>8335</v>
      </c>
      <c r="S2690" s="14">
        <f t="shared" si="169"/>
        <v>42028.118865740747</v>
      </c>
      <c r="T2690" s="14">
        <f t="shared" si="170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ref="P2691:P2754" si="172">IFERROR(ROUND(E2691/L2691,2),0)</f>
        <v>1</v>
      </c>
      <c r="Q2691" t="s">
        <v>8334</v>
      </c>
      <c r="R2691" t="s">
        <v>8335</v>
      </c>
      <c r="S2691" s="14">
        <f t="shared" ref="S2691:S2754" si="173">(((J2691/60)/60)/24)+DATE(1970,1,1)</f>
        <v>42551.961689814809</v>
      </c>
      <c r="T2691" s="14">
        <f t="shared" ref="T2691:T2754" si="174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2"/>
        <v>72.760000000000005</v>
      </c>
      <c r="Q2692" t="s">
        <v>8334</v>
      </c>
      <c r="R2692" t="s">
        <v>8335</v>
      </c>
      <c r="S2692" s="14">
        <f t="shared" si="173"/>
        <v>42113.105046296296</v>
      </c>
      <c r="T2692" s="14">
        <f t="shared" si="174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2"/>
        <v>17.5</v>
      </c>
      <c r="Q2693" t="s">
        <v>8334</v>
      </c>
      <c r="R2693" t="s">
        <v>8335</v>
      </c>
      <c r="S2693" s="14">
        <f t="shared" si="173"/>
        <v>42089.724039351851</v>
      </c>
      <c r="T2693" s="14">
        <f t="shared" si="174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2"/>
        <v>25</v>
      </c>
      <c r="Q2694" t="s">
        <v>8334</v>
      </c>
      <c r="R2694" t="s">
        <v>8335</v>
      </c>
      <c r="S2694" s="14">
        <f t="shared" si="173"/>
        <v>42058.334027777775</v>
      </c>
      <c r="T2694" s="14">
        <f t="shared" si="174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2"/>
        <v>13.33</v>
      </c>
      <c r="Q2695" t="s">
        <v>8334</v>
      </c>
      <c r="R2695" t="s">
        <v>8335</v>
      </c>
      <c r="S2695" s="14">
        <f t="shared" si="173"/>
        <v>41834.138495370367</v>
      </c>
      <c r="T2695" s="14">
        <f t="shared" si="174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2"/>
        <v>1</v>
      </c>
      <c r="Q2696" t="s">
        <v>8334</v>
      </c>
      <c r="R2696" t="s">
        <v>8335</v>
      </c>
      <c r="S2696" s="14">
        <f t="shared" si="173"/>
        <v>41878.140497685185</v>
      </c>
      <c r="T2696" s="14">
        <f t="shared" si="174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2"/>
        <v>23.67</v>
      </c>
      <c r="Q2697" t="s">
        <v>8334</v>
      </c>
      <c r="R2697" t="s">
        <v>8335</v>
      </c>
      <c r="S2697" s="14">
        <f t="shared" si="173"/>
        <v>42048.181921296295</v>
      </c>
      <c r="T2697" s="14">
        <f t="shared" si="174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2"/>
        <v>89.21</v>
      </c>
      <c r="Q2698" t="s">
        <v>8334</v>
      </c>
      <c r="R2698" t="s">
        <v>8335</v>
      </c>
      <c r="S2698" s="14">
        <f t="shared" si="173"/>
        <v>41964.844444444447</v>
      </c>
      <c r="T2698" s="14">
        <f t="shared" si="174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2"/>
        <v>116.56</v>
      </c>
      <c r="Q2699" t="s">
        <v>8334</v>
      </c>
      <c r="R2699" t="s">
        <v>8335</v>
      </c>
      <c r="S2699" s="14">
        <f t="shared" si="173"/>
        <v>42187.940081018518</v>
      </c>
      <c r="T2699" s="14">
        <f t="shared" si="174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2"/>
        <v>13.01</v>
      </c>
      <c r="Q2700" t="s">
        <v>8334</v>
      </c>
      <c r="R2700" t="s">
        <v>8335</v>
      </c>
      <c r="S2700" s="14">
        <f t="shared" si="173"/>
        <v>41787.898240740738</v>
      </c>
      <c r="T2700" s="14">
        <f t="shared" si="174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2"/>
        <v>0</v>
      </c>
      <c r="Q2701" t="s">
        <v>8334</v>
      </c>
      <c r="R2701" t="s">
        <v>8335</v>
      </c>
      <c r="S2701" s="14">
        <f t="shared" si="173"/>
        <v>41829.896562499998</v>
      </c>
      <c r="T2701" s="14">
        <f t="shared" si="174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2"/>
        <v>17.5</v>
      </c>
      <c r="Q2702" t="s">
        <v>8334</v>
      </c>
      <c r="R2702" t="s">
        <v>8335</v>
      </c>
      <c r="S2702" s="14">
        <f t="shared" si="173"/>
        <v>41870.87467592593</v>
      </c>
      <c r="T2702" s="14">
        <f t="shared" si="174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72"/>
        <v>34.130000000000003</v>
      </c>
      <c r="Q2703" t="s">
        <v>8315</v>
      </c>
      <c r="R2703" t="s">
        <v>8355</v>
      </c>
      <c r="S2703" s="14">
        <f t="shared" si="173"/>
        <v>42801.774699074071</v>
      </c>
      <c r="T2703" s="14">
        <f t="shared" si="174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2"/>
        <v>132.35</v>
      </c>
      <c r="Q2704" t="s">
        <v>8315</v>
      </c>
      <c r="R2704" t="s">
        <v>8355</v>
      </c>
      <c r="S2704" s="14">
        <f t="shared" si="173"/>
        <v>42800.801817129628</v>
      </c>
      <c r="T2704" s="14">
        <f t="shared" si="174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2"/>
        <v>922.22</v>
      </c>
      <c r="Q2705" t="s">
        <v>8315</v>
      </c>
      <c r="R2705" t="s">
        <v>8355</v>
      </c>
      <c r="S2705" s="14">
        <f t="shared" si="173"/>
        <v>42756.690162037034</v>
      </c>
      <c r="T2705" s="14">
        <f t="shared" si="174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2"/>
        <v>163.57</v>
      </c>
      <c r="Q2706" t="s">
        <v>8315</v>
      </c>
      <c r="R2706" t="s">
        <v>8355</v>
      </c>
      <c r="S2706" s="14">
        <f t="shared" si="173"/>
        <v>42787.862430555557</v>
      </c>
      <c r="T2706" s="14">
        <f t="shared" si="174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2"/>
        <v>217.38</v>
      </c>
      <c r="Q2707" t="s">
        <v>8315</v>
      </c>
      <c r="R2707" t="s">
        <v>8355</v>
      </c>
      <c r="S2707" s="14">
        <f t="shared" si="173"/>
        <v>42773.916180555556</v>
      </c>
      <c r="T2707" s="14">
        <f t="shared" si="174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2"/>
        <v>149.44</v>
      </c>
      <c r="Q2708" t="s">
        <v>8315</v>
      </c>
      <c r="R2708" t="s">
        <v>8355</v>
      </c>
      <c r="S2708" s="14">
        <f t="shared" si="173"/>
        <v>41899.294942129629</v>
      </c>
      <c r="T2708" s="14">
        <f t="shared" si="174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2"/>
        <v>71.239999999999995</v>
      </c>
      <c r="Q2709" t="s">
        <v>8315</v>
      </c>
      <c r="R2709" t="s">
        <v>8355</v>
      </c>
      <c r="S2709" s="14">
        <f t="shared" si="173"/>
        <v>41391.782905092594</v>
      </c>
      <c r="T2709" s="14">
        <f t="shared" si="174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2"/>
        <v>44.46</v>
      </c>
      <c r="Q2710" t="s">
        <v>8315</v>
      </c>
      <c r="R2710" t="s">
        <v>8355</v>
      </c>
      <c r="S2710" s="14">
        <f t="shared" si="173"/>
        <v>42512.698217592595</v>
      </c>
      <c r="T2710" s="14">
        <f t="shared" si="174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2"/>
        <v>164.94</v>
      </c>
      <c r="Q2711" t="s">
        <v>8315</v>
      </c>
      <c r="R2711" t="s">
        <v>8355</v>
      </c>
      <c r="S2711" s="14">
        <f t="shared" si="173"/>
        <v>42612.149780092594</v>
      </c>
      <c r="T2711" s="14">
        <f t="shared" si="174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2"/>
        <v>84.87</v>
      </c>
      <c r="Q2712" t="s">
        <v>8315</v>
      </c>
      <c r="R2712" t="s">
        <v>8355</v>
      </c>
      <c r="S2712" s="14">
        <f t="shared" si="173"/>
        <v>41828.229490740741</v>
      </c>
      <c r="T2712" s="14">
        <f t="shared" si="174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2"/>
        <v>53.95</v>
      </c>
      <c r="Q2713" t="s">
        <v>8315</v>
      </c>
      <c r="R2713" t="s">
        <v>8355</v>
      </c>
      <c r="S2713" s="14">
        <f t="shared" si="173"/>
        <v>41780.745254629634</v>
      </c>
      <c r="T2713" s="14">
        <f t="shared" si="174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2"/>
        <v>50.53</v>
      </c>
      <c r="Q2714" t="s">
        <v>8315</v>
      </c>
      <c r="R2714" t="s">
        <v>8355</v>
      </c>
      <c r="S2714" s="14">
        <f t="shared" si="173"/>
        <v>41432.062037037038</v>
      </c>
      <c r="T2714" s="14">
        <f t="shared" si="174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2"/>
        <v>108</v>
      </c>
      <c r="Q2715" t="s">
        <v>8315</v>
      </c>
      <c r="R2715" t="s">
        <v>8355</v>
      </c>
      <c r="S2715" s="14">
        <f t="shared" si="173"/>
        <v>42322.653749999998</v>
      </c>
      <c r="T2715" s="14">
        <f t="shared" si="174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2"/>
        <v>95.37</v>
      </c>
      <c r="Q2716" t="s">
        <v>8315</v>
      </c>
      <c r="R2716" t="s">
        <v>8355</v>
      </c>
      <c r="S2716" s="14">
        <f t="shared" si="173"/>
        <v>42629.655046296291</v>
      </c>
      <c r="T2716" s="14">
        <f t="shared" si="174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2"/>
        <v>57.63</v>
      </c>
      <c r="Q2717" t="s">
        <v>8315</v>
      </c>
      <c r="R2717" t="s">
        <v>8355</v>
      </c>
      <c r="S2717" s="14">
        <f t="shared" si="173"/>
        <v>42387.398472222223</v>
      </c>
      <c r="T2717" s="14">
        <f t="shared" si="174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2"/>
        <v>64.16</v>
      </c>
      <c r="Q2718" t="s">
        <v>8315</v>
      </c>
      <c r="R2718" t="s">
        <v>8355</v>
      </c>
      <c r="S2718" s="14">
        <f t="shared" si="173"/>
        <v>42255.333252314813</v>
      </c>
      <c r="T2718" s="14">
        <f t="shared" si="174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2"/>
        <v>92.39</v>
      </c>
      <c r="Q2719" t="s">
        <v>8315</v>
      </c>
      <c r="R2719" t="s">
        <v>8355</v>
      </c>
      <c r="S2719" s="14">
        <f t="shared" si="173"/>
        <v>41934.914918981485</v>
      </c>
      <c r="T2719" s="14">
        <f t="shared" si="174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2"/>
        <v>125.98</v>
      </c>
      <c r="Q2720" t="s">
        <v>8315</v>
      </c>
      <c r="R2720" t="s">
        <v>8355</v>
      </c>
      <c r="S2720" s="14">
        <f t="shared" si="173"/>
        <v>42465.596585648149</v>
      </c>
      <c r="T2720" s="14">
        <f t="shared" si="174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2"/>
        <v>94.64</v>
      </c>
      <c r="Q2721" t="s">
        <v>8315</v>
      </c>
      <c r="R2721" t="s">
        <v>8355</v>
      </c>
      <c r="S2721" s="14">
        <f t="shared" si="173"/>
        <v>42418.031180555554</v>
      </c>
      <c r="T2721" s="14">
        <f t="shared" si="174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2"/>
        <v>170.7</v>
      </c>
      <c r="Q2722" t="s">
        <v>8315</v>
      </c>
      <c r="R2722" t="s">
        <v>8355</v>
      </c>
      <c r="S2722" s="14">
        <f t="shared" si="173"/>
        <v>42655.465891203698</v>
      </c>
      <c r="T2722" s="14">
        <f t="shared" si="174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72"/>
        <v>40.76</v>
      </c>
      <c r="Q2723" t="s">
        <v>8317</v>
      </c>
      <c r="R2723" t="s">
        <v>8347</v>
      </c>
      <c r="S2723" s="14">
        <f t="shared" si="173"/>
        <v>41493.543958333335</v>
      </c>
      <c r="T2723" s="14">
        <f t="shared" si="174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2"/>
        <v>68.25</v>
      </c>
      <c r="Q2724" t="s">
        <v>8317</v>
      </c>
      <c r="R2724" t="s">
        <v>8347</v>
      </c>
      <c r="S2724" s="14">
        <f t="shared" si="173"/>
        <v>42704.857094907406</v>
      </c>
      <c r="T2724" s="14">
        <f t="shared" si="174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2"/>
        <v>95.49</v>
      </c>
      <c r="Q2725" t="s">
        <v>8317</v>
      </c>
      <c r="R2725" t="s">
        <v>8347</v>
      </c>
      <c r="S2725" s="14">
        <f t="shared" si="173"/>
        <v>41944.83898148148</v>
      </c>
      <c r="T2725" s="14">
        <f t="shared" si="174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2"/>
        <v>7.19</v>
      </c>
      <c r="Q2726" t="s">
        <v>8317</v>
      </c>
      <c r="R2726" t="s">
        <v>8347</v>
      </c>
      <c r="S2726" s="14">
        <f t="shared" si="173"/>
        <v>42199.32707175926</v>
      </c>
      <c r="T2726" s="14">
        <f t="shared" si="174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2"/>
        <v>511.65</v>
      </c>
      <c r="Q2727" t="s">
        <v>8317</v>
      </c>
      <c r="R2727" t="s">
        <v>8347</v>
      </c>
      <c r="S2727" s="14">
        <f t="shared" si="173"/>
        <v>42745.744618055556</v>
      </c>
      <c r="T2727" s="14">
        <f t="shared" si="174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2"/>
        <v>261.75</v>
      </c>
      <c r="Q2728" t="s">
        <v>8317</v>
      </c>
      <c r="R2728" t="s">
        <v>8347</v>
      </c>
      <c r="S2728" s="14">
        <f t="shared" si="173"/>
        <v>42452.579988425925</v>
      </c>
      <c r="T2728" s="14">
        <f t="shared" si="174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2"/>
        <v>69.760000000000005</v>
      </c>
      <c r="Q2729" t="s">
        <v>8317</v>
      </c>
      <c r="R2729" t="s">
        <v>8347</v>
      </c>
      <c r="S2729" s="14">
        <f t="shared" si="173"/>
        <v>42198.676655092597</v>
      </c>
      <c r="T2729" s="14">
        <f t="shared" si="174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2"/>
        <v>77.23</v>
      </c>
      <c r="Q2730" t="s">
        <v>8317</v>
      </c>
      <c r="R2730" t="s">
        <v>8347</v>
      </c>
      <c r="S2730" s="14">
        <f t="shared" si="173"/>
        <v>42333.59993055556</v>
      </c>
      <c r="T2730" s="14">
        <f t="shared" si="174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2"/>
        <v>340.57</v>
      </c>
      <c r="Q2731" t="s">
        <v>8317</v>
      </c>
      <c r="R2731" t="s">
        <v>8347</v>
      </c>
      <c r="S2731" s="14">
        <f t="shared" si="173"/>
        <v>42095.240706018521</v>
      </c>
      <c r="T2731" s="14">
        <f t="shared" si="174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2"/>
        <v>67.42</v>
      </c>
      <c r="Q2732" t="s">
        <v>8317</v>
      </c>
      <c r="R2732" t="s">
        <v>8347</v>
      </c>
      <c r="S2732" s="14">
        <f t="shared" si="173"/>
        <v>41351.541377314818</v>
      </c>
      <c r="T2732" s="14">
        <f t="shared" si="174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2"/>
        <v>845.7</v>
      </c>
      <c r="Q2733" t="s">
        <v>8317</v>
      </c>
      <c r="R2733" t="s">
        <v>8347</v>
      </c>
      <c r="S2733" s="14">
        <f t="shared" si="173"/>
        <v>41872.525717592594</v>
      </c>
      <c r="T2733" s="14">
        <f t="shared" si="174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2"/>
        <v>97.19</v>
      </c>
      <c r="Q2734" t="s">
        <v>8317</v>
      </c>
      <c r="R2734" t="s">
        <v>8347</v>
      </c>
      <c r="S2734" s="14">
        <f t="shared" si="173"/>
        <v>41389.808194444442</v>
      </c>
      <c r="T2734" s="14">
        <f t="shared" si="174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2"/>
        <v>451.84</v>
      </c>
      <c r="Q2735" t="s">
        <v>8317</v>
      </c>
      <c r="R2735" t="s">
        <v>8347</v>
      </c>
      <c r="S2735" s="14">
        <f t="shared" si="173"/>
        <v>42044.272847222222</v>
      </c>
      <c r="T2735" s="14">
        <f t="shared" si="174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2"/>
        <v>138.66999999999999</v>
      </c>
      <c r="Q2736" t="s">
        <v>8317</v>
      </c>
      <c r="R2736" t="s">
        <v>8347</v>
      </c>
      <c r="S2736" s="14">
        <f t="shared" si="173"/>
        <v>42626.668888888889</v>
      </c>
      <c r="T2736" s="14">
        <f t="shared" si="174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2"/>
        <v>21.64</v>
      </c>
      <c r="Q2737" t="s">
        <v>8317</v>
      </c>
      <c r="R2737" t="s">
        <v>8347</v>
      </c>
      <c r="S2737" s="14">
        <f t="shared" si="173"/>
        <v>41316.120949074073</v>
      </c>
      <c r="T2737" s="14">
        <f t="shared" si="174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2"/>
        <v>169.52</v>
      </c>
      <c r="Q2738" t="s">
        <v>8317</v>
      </c>
      <c r="R2738" t="s">
        <v>8347</v>
      </c>
      <c r="S2738" s="14">
        <f t="shared" si="173"/>
        <v>41722.666354166664</v>
      </c>
      <c r="T2738" s="14">
        <f t="shared" si="174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2"/>
        <v>161.88</v>
      </c>
      <c r="Q2739" t="s">
        <v>8317</v>
      </c>
      <c r="R2739" t="s">
        <v>8347</v>
      </c>
      <c r="S2739" s="14">
        <f t="shared" si="173"/>
        <v>41611.917673611111</v>
      </c>
      <c r="T2739" s="14">
        <f t="shared" si="174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2"/>
        <v>493.13</v>
      </c>
      <c r="Q2740" t="s">
        <v>8317</v>
      </c>
      <c r="R2740" t="s">
        <v>8347</v>
      </c>
      <c r="S2740" s="14">
        <f t="shared" si="173"/>
        <v>42620.143564814818</v>
      </c>
      <c r="T2740" s="14">
        <f t="shared" si="174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2"/>
        <v>22.12</v>
      </c>
      <c r="Q2741" t="s">
        <v>8317</v>
      </c>
      <c r="R2741" t="s">
        <v>8347</v>
      </c>
      <c r="S2741" s="14">
        <f t="shared" si="173"/>
        <v>41719.887928240743</v>
      </c>
      <c r="T2741" s="14">
        <f t="shared" si="174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2"/>
        <v>18.239999999999998</v>
      </c>
      <c r="Q2742" t="s">
        <v>8317</v>
      </c>
      <c r="R2742" t="s">
        <v>8347</v>
      </c>
      <c r="S2742" s="14">
        <f t="shared" si="173"/>
        <v>42045.031851851847</v>
      </c>
      <c r="T2742" s="14">
        <f t="shared" si="174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2"/>
        <v>8.75</v>
      </c>
      <c r="Q2743" t="s">
        <v>8320</v>
      </c>
      <c r="R2743" t="s">
        <v>8356</v>
      </c>
      <c r="S2743" s="14">
        <f t="shared" si="173"/>
        <v>41911.657430555555</v>
      </c>
      <c r="T2743" s="14">
        <f t="shared" si="174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2"/>
        <v>40.61</v>
      </c>
      <c r="Q2744" t="s">
        <v>8320</v>
      </c>
      <c r="R2744" t="s">
        <v>8356</v>
      </c>
      <c r="S2744" s="14">
        <f t="shared" si="173"/>
        <v>41030.719756944447</v>
      </c>
      <c r="T2744" s="14">
        <f t="shared" si="174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2"/>
        <v>0</v>
      </c>
      <c r="Q2745" t="s">
        <v>8320</v>
      </c>
      <c r="R2745" t="s">
        <v>8356</v>
      </c>
      <c r="S2745" s="14">
        <f t="shared" si="173"/>
        <v>42632.328784722224</v>
      </c>
      <c r="T2745" s="14">
        <f t="shared" si="174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2"/>
        <v>37.950000000000003</v>
      </c>
      <c r="Q2746" t="s">
        <v>8320</v>
      </c>
      <c r="R2746" t="s">
        <v>8356</v>
      </c>
      <c r="S2746" s="14">
        <f t="shared" si="173"/>
        <v>40938.062476851854</v>
      </c>
      <c r="T2746" s="14">
        <f t="shared" si="174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2"/>
        <v>35.729999999999997</v>
      </c>
      <c r="Q2747" t="s">
        <v>8320</v>
      </c>
      <c r="R2747" t="s">
        <v>8356</v>
      </c>
      <c r="S2747" s="14">
        <f t="shared" si="173"/>
        <v>41044.988055555557</v>
      </c>
      <c r="T2747" s="14">
        <f t="shared" si="174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2"/>
        <v>42.16</v>
      </c>
      <c r="Q2748" t="s">
        <v>8320</v>
      </c>
      <c r="R2748" t="s">
        <v>8356</v>
      </c>
      <c r="S2748" s="14">
        <f t="shared" si="173"/>
        <v>41850.781377314815</v>
      </c>
      <c r="T2748" s="14">
        <f t="shared" si="174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2"/>
        <v>35</v>
      </c>
      <c r="Q2749" t="s">
        <v>8320</v>
      </c>
      <c r="R2749" t="s">
        <v>8356</v>
      </c>
      <c r="S2749" s="14">
        <f t="shared" si="173"/>
        <v>41044.64811342593</v>
      </c>
      <c r="T2749" s="14">
        <f t="shared" si="174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2"/>
        <v>13.25</v>
      </c>
      <c r="Q2750" t="s">
        <v>8320</v>
      </c>
      <c r="R2750" t="s">
        <v>8356</v>
      </c>
      <c r="S2750" s="14">
        <f t="shared" si="173"/>
        <v>42585.7106712963</v>
      </c>
      <c r="T2750" s="14">
        <f t="shared" si="174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2"/>
        <v>55</v>
      </c>
      <c r="Q2751" t="s">
        <v>8320</v>
      </c>
      <c r="R2751" t="s">
        <v>8356</v>
      </c>
      <c r="S2751" s="14">
        <f t="shared" si="173"/>
        <v>42068.799039351856</v>
      </c>
      <c r="T2751" s="14">
        <f t="shared" si="174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2"/>
        <v>0</v>
      </c>
      <c r="Q2752" t="s">
        <v>8320</v>
      </c>
      <c r="R2752" t="s">
        <v>8356</v>
      </c>
      <c r="S2752" s="14">
        <f t="shared" si="173"/>
        <v>41078.899826388886</v>
      </c>
      <c r="T2752" s="14">
        <f t="shared" si="174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2"/>
        <v>0</v>
      </c>
      <c r="Q2753" t="s">
        <v>8320</v>
      </c>
      <c r="R2753" t="s">
        <v>8356</v>
      </c>
      <c r="S2753" s="14">
        <f t="shared" si="173"/>
        <v>41747.887060185189</v>
      </c>
      <c r="T2753" s="14">
        <f t="shared" si="174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si="172"/>
        <v>39.29</v>
      </c>
      <c r="Q2754" t="s">
        <v>8320</v>
      </c>
      <c r="R2754" t="s">
        <v>8356</v>
      </c>
      <c r="S2754" s="14">
        <f t="shared" si="173"/>
        <v>40855.765092592592</v>
      </c>
      <c r="T2754" s="14">
        <f t="shared" si="174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818" si="176">IFERROR(ROUND(E2755/L2755,2),0)</f>
        <v>47.5</v>
      </c>
      <c r="Q2755" t="s">
        <v>8320</v>
      </c>
      <c r="R2755" t="s">
        <v>8356</v>
      </c>
      <c r="S2755" s="14">
        <f t="shared" ref="S2755:S2818" si="177">(((J2755/60)/60)/24)+DATE(1970,1,1)</f>
        <v>41117.900729166664</v>
      </c>
      <c r="T2755" s="14">
        <f t="shared" ref="T2755:T2818" si="178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t="s">
        <v>8320</v>
      </c>
      <c r="R2756" t="s">
        <v>8356</v>
      </c>
      <c r="S2756" s="14">
        <f t="shared" si="177"/>
        <v>41863.636006944449</v>
      </c>
      <c r="T2756" s="14">
        <f t="shared" si="178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t="s">
        <v>8320</v>
      </c>
      <c r="R2757" t="s">
        <v>8356</v>
      </c>
      <c r="S2757" s="14">
        <f t="shared" si="177"/>
        <v>42072.790821759263</v>
      </c>
      <c r="T2757" s="14">
        <f t="shared" si="178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t="s">
        <v>8320</v>
      </c>
      <c r="R2758" t="s">
        <v>8356</v>
      </c>
      <c r="S2758" s="14">
        <f t="shared" si="177"/>
        <v>41620.90047453704</v>
      </c>
      <c r="T2758" s="14">
        <f t="shared" si="178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t="s">
        <v>8320</v>
      </c>
      <c r="R2759" t="s">
        <v>8356</v>
      </c>
      <c r="S2759" s="14">
        <f t="shared" si="177"/>
        <v>42573.65662037037</v>
      </c>
      <c r="T2759" s="14">
        <f t="shared" si="178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t="s">
        <v>8320</v>
      </c>
      <c r="R2760" t="s">
        <v>8356</v>
      </c>
      <c r="S2760" s="14">
        <f t="shared" si="177"/>
        <v>42639.441932870366</v>
      </c>
      <c r="T2760" s="14">
        <f t="shared" si="178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t="s">
        <v>8320</v>
      </c>
      <c r="R2761" t="s">
        <v>8356</v>
      </c>
      <c r="S2761" s="14">
        <f t="shared" si="177"/>
        <v>42524.36650462963</v>
      </c>
      <c r="T2761" s="14">
        <f t="shared" si="178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t="s">
        <v>8320</v>
      </c>
      <c r="R2762" t="s">
        <v>8356</v>
      </c>
      <c r="S2762" s="14">
        <f t="shared" si="177"/>
        <v>41415.461319444446</v>
      </c>
      <c r="T2762" s="14">
        <f t="shared" si="178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t="s">
        <v>8320</v>
      </c>
      <c r="R2763" t="s">
        <v>8356</v>
      </c>
      <c r="S2763" s="14">
        <f t="shared" si="177"/>
        <v>41247.063576388886</v>
      </c>
      <c r="T2763" s="14">
        <f t="shared" si="178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t="s">
        <v>8320</v>
      </c>
      <c r="R2764" t="s">
        <v>8356</v>
      </c>
      <c r="S2764" s="14">
        <f t="shared" si="177"/>
        <v>40927.036979166667</v>
      </c>
      <c r="T2764" s="14">
        <f t="shared" si="178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t="s">
        <v>8320</v>
      </c>
      <c r="R2765" t="s">
        <v>8356</v>
      </c>
      <c r="S2765" s="14">
        <f t="shared" si="177"/>
        <v>41373.579675925925</v>
      </c>
      <c r="T2765" s="14">
        <f t="shared" si="178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t="s">
        <v>8320</v>
      </c>
      <c r="R2766" t="s">
        <v>8356</v>
      </c>
      <c r="S2766" s="14">
        <f t="shared" si="177"/>
        <v>41030.292025462964</v>
      </c>
      <c r="T2766" s="14">
        <f t="shared" si="178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t="s">
        <v>8320</v>
      </c>
      <c r="R2767" t="s">
        <v>8356</v>
      </c>
      <c r="S2767" s="14">
        <f t="shared" si="177"/>
        <v>41194.579027777778</v>
      </c>
      <c r="T2767" s="14">
        <f t="shared" si="178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t="s">
        <v>8320</v>
      </c>
      <c r="R2768" t="s">
        <v>8356</v>
      </c>
      <c r="S2768" s="14">
        <f t="shared" si="177"/>
        <v>40736.668032407404</v>
      </c>
      <c r="T2768" s="14">
        <f t="shared" si="178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t="s">
        <v>8320</v>
      </c>
      <c r="R2769" t="s">
        <v>8356</v>
      </c>
      <c r="S2769" s="14">
        <f t="shared" si="177"/>
        <v>42172.958912037036</v>
      </c>
      <c r="T2769" s="14">
        <f t="shared" si="178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t="s">
        <v>8320</v>
      </c>
      <c r="R2770" t="s">
        <v>8356</v>
      </c>
      <c r="S2770" s="14">
        <f t="shared" si="177"/>
        <v>40967.614849537036</v>
      </c>
      <c r="T2770" s="14">
        <f t="shared" si="178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t="s">
        <v>8320</v>
      </c>
      <c r="R2771" t="s">
        <v>8356</v>
      </c>
      <c r="S2771" s="14">
        <f t="shared" si="177"/>
        <v>41745.826273148145</v>
      </c>
      <c r="T2771" s="14">
        <f t="shared" si="178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t="s">
        <v>8320</v>
      </c>
      <c r="R2772" t="s">
        <v>8356</v>
      </c>
      <c r="S2772" s="14">
        <f t="shared" si="177"/>
        <v>41686.705208333333</v>
      </c>
      <c r="T2772" s="14">
        <f t="shared" si="178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t="s">
        <v>8320</v>
      </c>
      <c r="R2773" t="s">
        <v>8356</v>
      </c>
      <c r="S2773" s="14">
        <f t="shared" si="177"/>
        <v>41257.531712962962</v>
      </c>
      <c r="T2773" s="14">
        <f t="shared" si="178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t="s">
        <v>8320</v>
      </c>
      <c r="R2774" t="s">
        <v>8356</v>
      </c>
      <c r="S2774" s="14">
        <f t="shared" si="177"/>
        <v>41537.869143518517</v>
      </c>
      <c r="T2774" s="14">
        <f t="shared" si="178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t="s">
        <v>8320</v>
      </c>
      <c r="R2775" t="s">
        <v>8356</v>
      </c>
      <c r="S2775" s="14">
        <f t="shared" si="177"/>
        <v>42474.86482638889</v>
      </c>
      <c r="T2775" s="14">
        <f t="shared" si="178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t="s">
        <v>8320</v>
      </c>
      <c r="R2776" t="s">
        <v>8356</v>
      </c>
      <c r="S2776" s="14">
        <f t="shared" si="177"/>
        <v>41311.126481481479</v>
      </c>
      <c r="T2776" s="14">
        <f t="shared" si="178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t="s">
        <v>8320</v>
      </c>
      <c r="R2777" t="s">
        <v>8356</v>
      </c>
      <c r="S2777" s="14">
        <f t="shared" si="177"/>
        <v>40863.013356481482</v>
      </c>
      <c r="T2777" s="14">
        <f t="shared" si="178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t="s">
        <v>8320</v>
      </c>
      <c r="R2778" t="s">
        <v>8356</v>
      </c>
      <c r="S2778" s="14">
        <f t="shared" si="177"/>
        <v>42136.297175925924</v>
      </c>
      <c r="T2778" s="14">
        <f t="shared" si="178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t="s">
        <v>8320</v>
      </c>
      <c r="R2779" t="s">
        <v>8356</v>
      </c>
      <c r="S2779" s="14">
        <f t="shared" si="177"/>
        <v>42172.669027777782</v>
      </c>
      <c r="T2779" s="14">
        <f t="shared" si="178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t="s">
        <v>8320</v>
      </c>
      <c r="R2780" t="s">
        <v>8356</v>
      </c>
      <c r="S2780" s="14">
        <f t="shared" si="177"/>
        <v>41846.978078703702</v>
      </c>
      <c r="T2780" s="14">
        <f t="shared" si="178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t="s">
        <v>8320</v>
      </c>
      <c r="R2781" t="s">
        <v>8356</v>
      </c>
      <c r="S2781" s="14">
        <f t="shared" si="177"/>
        <v>42300.585891203707</v>
      </c>
      <c r="T2781" s="14">
        <f t="shared" si="178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t="s">
        <v>8320</v>
      </c>
      <c r="R2782" t="s">
        <v>8356</v>
      </c>
      <c r="S2782" s="14">
        <f t="shared" si="177"/>
        <v>42774.447777777779</v>
      </c>
      <c r="T2782" s="14">
        <f t="shared" si="178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6"/>
        <v>47</v>
      </c>
      <c r="Q2783" t="s">
        <v>8315</v>
      </c>
      <c r="R2783" t="s">
        <v>8316</v>
      </c>
      <c r="S2783" s="14">
        <f t="shared" si="177"/>
        <v>42018.94159722222</v>
      </c>
      <c r="T2783" s="14">
        <f t="shared" si="178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6"/>
        <v>66.67</v>
      </c>
      <c r="Q2784" t="s">
        <v>8315</v>
      </c>
      <c r="R2784" t="s">
        <v>8316</v>
      </c>
      <c r="S2784" s="14">
        <f t="shared" si="177"/>
        <v>42026.924976851849</v>
      </c>
      <c r="T2784" s="14">
        <f t="shared" si="178"/>
        <v>42052.207638888889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6"/>
        <v>18.77</v>
      </c>
      <c r="Q2785" t="s">
        <v>8315</v>
      </c>
      <c r="R2785" t="s">
        <v>8316</v>
      </c>
      <c r="S2785" s="14">
        <f t="shared" si="177"/>
        <v>42103.535254629634</v>
      </c>
      <c r="T2785" s="14">
        <f t="shared" si="178"/>
        <v>42117.535254629634</v>
      </c>
      <c r="U2785">
        <f>YEAR(S2785)</f>
        <v>2015</v>
      </c>
    </row>
    <row r="2786" spans="1:21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6"/>
        <v>66.11</v>
      </c>
      <c r="Q2786" t="s">
        <v>8315</v>
      </c>
      <c r="R2786" t="s">
        <v>8316</v>
      </c>
      <c r="S2786" s="14">
        <f t="shared" si="177"/>
        <v>41920.787534722222</v>
      </c>
      <c r="T2786" s="14">
        <f t="shared" si="178"/>
        <v>41941.787534722222</v>
      </c>
    </row>
    <row r="2787" spans="1:21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6"/>
        <v>36.86</v>
      </c>
      <c r="Q2787" t="s">
        <v>8315</v>
      </c>
      <c r="R2787" t="s">
        <v>8316</v>
      </c>
      <c r="S2787" s="14">
        <f t="shared" si="177"/>
        <v>42558.189432870371</v>
      </c>
      <c r="T2787" s="14">
        <f t="shared" si="178"/>
        <v>42587.875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6"/>
        <v>39.81</v>
      </c>
      <c r="Q2788" t="s">
        <v>8315</v>
      </c>
      <c r="R2788" t="s">
        <v>8316</v>
      </c>
      <c r="S2788" s="14">
        <f t="shared" si="177"/>
        <v>41815.569212962961</v>
      </c>
      <c r="T2788" s="14">
        <f t="shared" si="178"/>
        <v>41829.569212962961</v>
      </c>
      <c r="U2788">
        <f>YEAR(S2788)</f>
        <v>2014</v>
      </c>
    </row>
    <row r="2789" spans="1:21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6"/>
        <v>31.5</v>
      </c>
      <c r="Q2789" t="s">
        <v>8315</v>
      </c>
      <c r="R2789" t="s">
        <v>8316</v>
      </c>
      <c r="S2789" s="14">
        <f t="shared" si="177"/>
        <v>41808.198518518519</v>
      </c>
      <c r="T2789" s="14">
        <f t="shared" si="178"/>
        <v>41838.198518518519</v>
      </c>
    </row>
    <row r="2790" spans="1:21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6"/>
        <v>102.5</v>
      </c>
      <c r="Q2790" t="s">
        <v>8315</v>
      </c>
      <c r="R2790" t="s">
        <v>8316</v>
      </c>
      <c r="S2790" s="14">
        <f t="shared" si="177"/>
        <v>42550.701886574068</v>
      </c>
      <c r="T2790" s="14">
        <f t="shared" si="178"/>
        <v>42580.701886574068</v>
      </c>
    </row>
    <row r="2791" spans="1:21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6"/>
        <v>126.46</v>
      </c>
      <c r="Q2791" t="s">
        <v>8315</v>
      </c>
      <c r="R2791" t="s">
        <v>8316</v>
      </c>
      <c r="S2791" s="14">
        <f t="shared" si="177"/>
        <v>42056.013124999998</v>
      </c>
      <c r="T2791" s="14">
        <f t="shared" si="178"/>
        <v>42075.166666666672</v>
      </c>
    </row>
    <row r="2792" spans="1:21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6"/>
        <v>47.88</v>
      </c>
      <c r="Q2792" t="s">
        <v>8315</v>
      </c>
      <c r="R2792" t="s">
        <v>8316</v>
      </c>
      <c r="S2792" s="14">
        <f t="shared" si="177"/>
        <v>42016.938692129625</v>
      </c>
      <c r="T2792" s="14">
        <f t="shared" si="178"/>
        <v>42046.938692129625</v>
      </c>
    </row>
    <row r="2793" spans="1:21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6"/>
        <v>73.209999999999994</v>
      </c>
      <c r="Q2793" t="s">
        <v>8315</v>
      </c>
      <c r="R2793" t="s">
        <v>8316</v>
      </c>
      <c r="S2793" s="14">
        <f t="shared" si="177"/>
        <v>42591.899988425925</v>
      </c>
      <c r="T2793" s="14">
        <f t="shared" si="178"/>
        <v>42622.166666666672</v>
      </c>
    </row>
    <row r="2794" spans="1:21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6"/>
        <v>89.67</v>
      </c>
      <c r="Q2794" t="s">
        <v>8315</v>
      </c>
      <c r="R2794" t="s">
        <v>8316</v>
      </c>
      <c r="S2794" s="14">
        <f t="shared" si="177"/>
        <v>42183.231006944443</v>
      </c>
      <c r="T2794" s="14">
        <f t="shared" si="178"/>
        <v>42228.231006944443</v>
      </c>
    </row>
    <row r="2795" spans="1:21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6"/>
        <v>151.46</v>
      </c>
      <c r="Q2795" t="s">
        <v>8315</v>
      </c>
      <c r="R2795" t="s">
        <v>8316</v>
      </c>
      <c r="S2795" s="14">
        <f t="shared" si="177"/>
        <v>42176.419039351851</v>
      </c>
      <c r="T2795" s="14">
        <f t="shared" si="178"/>
        <v>42206.419039351851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6"/>
        <v>25</v>
      </c>
      <c r="Q2796" t="s">
        <v>8315</v>
      </c>
      <c r="R2796" t="s">
        <v>8316</v>
      </c>
      <c r="S2796" s="14">
        <f t="shared" si="177"/>
        <v>42416.691655092596</v>
      </c>
      <c r="T2796" s="14">
        <f t="shared" si="178"/>
        <v>42432.791666666672</v>
      </c>
      <c r="U2796">
        <f>YEAR(S2796)</f>
        <v>2016</v>
      </c>
    </row>
    <row r="2797" spans="1:21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6"/>
        <v>36.5</v>
      </c>
      <c r="Q2797" t="s">
        <v>8315</v>
      </c>
      <c r="R2797" t="s">
        <v>8316</v>
      </c>
      <c r="S2797" s="14">
        <f t="shared" si="177"/>
        <v>41780.525937500002</v>
      </c>
      <c r="T2797" s="14">
        <f t="shared" si="178"/>
        <v>41796.958333333336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6"/>
        <v>44</v>
      </c>
      <c r="Q2798" t="s">
        <v>8315</v>
      </c>
      <c r="R2798" t="s">
        <v>8316</v>
      </c>
      <c r="S2798" s="14">
        <f t="shared" si="177"/>
        <v>41795.528101851851</v>
      </c>
      <c r="T2798" s="14">
        <f t="shared" si="178"/>
        <v>41825.528101851851</v>
      </c>
      <c r="U2798">
        <f t="shared" ref="U2798:U2802" si="179">YEAR(S2798)</f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6"/>
        <v>87.36</v>
      </c>
      <c r="Q2799" t="s">
        <v>8315</v>
      </c>
      <c r="R2799" t="s">
        <v>8316</v>
      </c>
      <c r="S2799" s="14">
        <f t="shared" si="177"/>
        <v>41798.94027777778</v>
      </c>
      <c r="T2799" s="14">
        <f t="shared" si="178"/>
        <v>41828.94027777778</v>
      </c>
      <c r="U2799">
        <f t="shared" si="17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6"/>
        <v>36.47</v>
      </c>
      <c r="Q2800" t="s">
        <v>8315</v>
      </c>
      <c r="R2800" t="s">
        <v>8316</v>
      </c>
      <c r="S2800" s="14">
        <f t="shared" si="177"/>
        <v>42201.675011574072</v>
      </c>
      <c r="T2800" s="14">
        <f t="shared" si="178"/>
        <v>42216.666666666672</v>
      </c>
      <c r="U2800">
        <f t="shared" si="17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6"/>
        <v>44.86</v>
      </c>
      <c r="Q2801" t="s">
        <v>8315</v>
      </c>
      <c r="R2801" t="s">
        <v>8316</v>
      </c>
      <c r="S2801" s="14">
        <f t="shared" si="177"/>
        <v>42507.264699074076</v>
      </c>
      <c r="T2801" s="14">
        <f t="shared" si="178"/>
        <v>42538.666666666672</v>
      </c>
      <c r="U2801">
        <f t="shared" si="17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6"/>
        <v>42.9</v>
      </c>
      <c r="Q2802" t="s">
        <v>8315</v>
      </c>
      <c r="R2802" t="s">
        <v>8316</v>
      </c>
      <c r="S2802" s="14">
        <f t="shared" si="177"/>
        <v>41948.552847222221</v>
      </c>
      <c r="T2802" s="14">
        <f t="shared" si="178"/>
        <v>42008.552847222221</v>
      </c>
      <c r="U2802">
        <f t="shared" si="179"/>
        <v>2014</v>
      </c>
    </row>
    <row r="2803" spans="1:21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6"/>
        <v>51.23</v>
      </c>
      <c r="Q2803" t="s">
        <v>8315</v>
      </c>
      <c r="R2803" t="s">
        <v>8316</v>
      </c>
      <c r="S2803" s="14">
        <f t="shared" si="177"/>
        <v>41900.243159722224</v>
      </c>
      <c r="T2803" s="14">
        <f t="shared" si="178"/>
        <v>41922.458333333336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6"/>
        <v>33.94</v>
      </c>
      <c r="Q2804" t="s">
        <v>8315</v>
      </c>
      <c r="R2804" t="s">
        <v>8316</v>
      </c>
      <c r="S2804" s="14">
        <f t="shared" si="177"/>
        <v>42192.64707175926</v>
      </c>
      <c r="T2804" s="14">
        <f t="shared" si="178"/>
        <v>42222.64707175926</v>
      </c>
      <c r="U2804">
        <f>YEAR(S2804)</f>
        <v>2015</v>
      </c>
    </row>
    <row r="2805" spans="1:21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6"/>
        <v>90.74</v>
      </c>
      <c r="Q2805" t="s">
        <v>8315</v>
      </c>
      <c r="R2805" t="s">
        <v>8316</v>
      </c>
      <c r="S2805" s="14">
        <f t="shared" si="177"/>
        <v>42158.065694444449</v>
      </c>
      <c r="T2805" s="14">
        <f t="shared" si="178"/>
        <v>42201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6"/>
        <v>50</v>
      </c>
      <c r="Q2806" t="s">
        <v>8315</v>
      </c>
      <c r="R2806" t="s">
        <v>8316</v>
      </c>
      <c r="S2806" s="14">
        <f t="shared" si="177"/>
        <v>41881.453587962962</v>
      </c>
      <c r="T2806" s="14">
        <f t="shared" si="178"/>
        <v>41911.453587962962</v>
      </c>
      <c r="U2806">
        <f t="shared" ref="U2806:U2808" si="180">YEAR(S2806)</f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6"/>
        <v>24.44</v>
      </c>
      <c r="Q2807" t="s">
        <v>8315</v>
      </c>
      <c r="R2807" t="s">
        <v>8316</v>
      </c>
      <c r="S2807" s="14">
        <f t="shared" si="177"/>
        <v>42213.505474537036</v>
      </c>
      <c r="T2807" s="14">
        <f t="shared" si="178"/>
        <v>42238.505474537036</v>
      </c>
      <c r="U2807">
        <f t="shared" si="180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6"/>
        <v>44.25</v>
      </c>
      <c r="Q2808" t="s">
        <v>8315</v>
      </c>
      <c r="R2808" t="s">
        <v>8316</v>
      </c>
      <c r="S2808" s="14">
        <f t="shared" si="177"/>
        <v>42185.267245370371</v>
      </c>
      <c r="T2808" s="14">
        <f t="shared" si="178"/>
        <v>42221.458333333328</v>
      </c>
      <c r="U2808">
        <f t="shared" si="180"/>
        <v>2015</v>
      </c>
    </row>
    <row r="2809" spans="1:21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6"/>
        <v>67.739999999999995</v>
      </c>
      <c r="Q2809" t="s">
        <v>8315</v>
      </c>
      <c r="R2809" t="s">
        <v>8316</v>
      </c>
      <c r="S2809" s="14">
        <f t="shared" si="177"/>
        <v>42154.873124999998</v>
      </c>
      <c r="T2809" s="14">
        <f t="shared" si="178"/>
        <v>42184.873124999998</v>
      </c>
    </row>
    <row r="2810" spans="1:21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6"/>
        <v>65.38</v>
      </c>
      <c r="Q2810" t="s">
        <v>8315</v>
      </c>
      <c r="R2810" t="s">
        <v>8316</v>
      </c>
      <c r="S2810" s="14">
        <f t="shared" si="177"/>
        <v>42208.84646990741</v>
      </c>
      <c r="T2810" s="14">
        <f t="shared" si="178"/>
        <v>42238.84646990741</v>
      </c>
    </row>
    <row r="2811" spans="1:21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6"/>
        <v>121.9</v>
      </c>
      <c r="Q2811" t="s">
        <v>8315</v>
      </c>
      <c r="R2811" t="s">
        <v>8316</v>
      </c>
      <c r="S2811" s="14">
        <f t="shared" si="177"/>
        <v>42451.496817129635</v>
      </c>
      <c r="T2811" s="14">
        <f t="shared" si="178"/>
        <v>42459.610416666663</v>
      </c>
    </row>
    <row r="2812" spans="1:21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6"/>
        <v>47.46</v>
      </c>
      <c r="Q2812" t="s">
        <v>8315</v>
      </c>
      <c r="R2812" t="s">
        <v>8316</v>
      </c>
      <c r="S2812" s="14">
        <f t="shared" si="177"/>
        <v>41759.13962962963</v>
      </c>
      <c r="T2812" s="14">
        <f t="shared" si="178"/>
        <v>41791.165972222225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6"/>
        <v>92.84</v>
      </c>
      <c r="Q2813" t="s">
        <v>8315</v>
      </c>
      <c r="R2813" t="s">
        <v>8316</v>
      </c>
      <c r="S2813" s="14">
        <f t="shared" si="177"/>
        <v>42028.496562500004</v>
      </c>
      <c r="T2813" s="14">
        <f t="shared" si="178"/>
        <v>42058.496562500004</v>
      </c>
      <c r="U2813">
        <f>YEAR(S2813)</f>
        <v>2015</v>
      </c>
    </row>
    <row r="2814" spans="1:21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6"/>
        <v>68.25</v>
      </c>
      <c r="Q2814" t="s">
        <v>8315</v>
      </c>
      <c r="R2814" t="s">
        <v>8316</v>
      </c>
      <c r="S2814" s="14">
        <f t="shared" si="177"/>
        <v>42054.74418981481</v>
      </c>
      <c r="T2814" s="14">
        <f t="shared" si="178"/>
        <v>42100.166666666672</v>
      </c>
    </row>
    <row r="2815" spans="1:21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6"/>
        <v>37.21</v>
      </c>
      <c r="Q2815" t="s">
        <v>8315</v>
      </c>
      <c r="R2815" t="s">
        <v>8316</v>
      </c>
      <c r="S2815" s="14">
        <f t="shared" si="177"/>
        <v>42693.742604166662</v>
      </c>
      <c r="T2815" s="14">
        <f t="shared" si="178"/>
        <v>42718.742604166662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6"/>
        <v>25.25</v>
      </c>
      <c r="Q2816" t="s">
        <v>8315</v>
      </c>
      <c r="R2816" t="s">
        <v>8316</v>
      </c>
      <c r="S2816" s="14">
        <f t="shared" si="177"/>
        <v>42103.399479166663</v>
      </c>
      <c r="T2816" s="14">
        <f t="shared" si="178"/>
        <v>42133.399479166663</v>
      </c>
      <c r="U2816">
        <f>YEAR(S2816)</f>
        <v>2015</v>
      </c>
    </row>
    <row r="2817" spans="1:21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6"/>
        <v>43.21</v>
      </c>
      <c r="Q2817" t="s">
        <v>8315</v>
      </c>
      <c r="R2817" t="s">
        <v>8316</v>
      </c>
      <c r="S2817" s="14">
        <f t="shared" si="177"/>
        <v>42559.776724537034</v>
      </c>
      <c r="T2817" s="14">
        <f t="shared" si="178"/>
        <v>42589.776724537034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6"/>
        <v>25.13</v>
      </c>
      <c r="Q2818" t="s">
        <v>8315</v>
      </c>
      <c r="R2818" t="s">
        <v>8316</v>
      </c>
      <c r="S2818" s="14">
        <f t="shared" si="177"/>
        <v>42188.467499999999</v>
      </c>
      <c r="T2818" s="14">
        <f t="shared" si="178"/>
        <v>42218.666666666672</v>
      </c>
      <c r="U2818">
        <f t="shared" ref="U2818:U2819" si="181">YEAR(S2818)</f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2">ROUND(E2819/D2819*100,0)</f>
        <v>130</v>
      </c>
      <c r="P2819">
        <f t="shared" ref="P2819:P2882" si="183">IFERROR(ROUND(E2819/L2819,2),0)</f>
        <v>23.64</v>
      </c>
      <c r="Q2819" t="s">
        <v>8315</v>
      </c>
      <c r="R2819" t="s">
        <v>8316</v>
      </c>
      <c r="S2819" s="14">
        <f t="shared" ref="S2819:S2882" si="184">(((J2819/60)/60)/24)+DATE(1970,1,1)</f>
        <v>42023.634976851856</v>
      </c>
      <c r="T2819" s="14">
        <f t="shared" ref="T2819:T2882" si="185">(((I2819/60)/60)/24)+DATE(1970,1,1)</f>
        <v>42063.634976851856</v>
      </c>
      <c r="U2819">
        <f t="shared" si="181"/>
        <v>2015</v>
      </c>
    </row>
    <row r="2820" spans="1:21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2"/>
        <v>106</v>
      </c>
      <c r="P2820">
        <f t="shared" si="183"/>
        <v>103.95</v>
      </c>
      <c r="Q2820" t="s">
        <v>8315</v>
      </c>
      <c r="R2820" t="s">
        <v>8316</v>
      </c>
      <c r="S2820" s="14">
        <f t="shared" si="184"/>
        <v>42250.598217592589</v>
      </c>
      <c r="T2820" s="14">
        <f t="shared" si="185"/>
        <v>42270.598217592589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2"/>
        <v>105</v>
      </c>
      <c r="P2821">
        <f t="shared" si="183"/>
        <v>50.38</v>
      </c>
      <c r="Q2821" t="s">
        <v>8315</v>
      </c>
      <c r="R2821" t="s">
        <v>8316</v>
      </c>
      <c r="S2821" s="14">
        <f t="shared" si="184"/>
        <v>42139.525567129633</v>
      </c>
      <c r="T2821" s="14">
        <f t="shared" si="185"/>
        <v>42169.525567129633</v>
      </c>
      <c r="U2821">
        <f t="shared" ref="U2821:U2823" si="186">YEAR(S2821)</f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2"/>
        <v>136</v>
      </c>
      <c r="P2822">
        <f t="shared" si="183"/>
        <v>13.6</v>
      </c>
      <c r="Q2822" t="s">
        <v>8315</v>
      </c>
      <c r="R2822" t="s">
        <v>8316</v>
      </c>
      <c r="S2822" s="14">
        <f t="shared" si="184"/>
        <v>42401.610983796301</v>
      </c>
      <c r="T2822" s="14">
        <f t="shared" si="185"/>
        <v>42426</v>
      </c>
      <c r="U2822">
        <f t="shared" si="186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2"/>
        <v>100</v>
      </c>
      <c r="P2823">
        <f t="shared" si="183"/>
        <v>28.57</v>
      </c>
      <c r="Q2823" t="s">
        <v>8315</v>
      </c>
      <c r="R2823" t="s">
        <v>8316</v>
      </c>
      <c r="S2823" s="14">
        <f t="shared" si="184"/>
        <v>41875.922858796301</v>
      </c>
      <c r="T2823" s="14">
        <f t="shared" si="185"/>
        <v>41905.922858796301</v>
      </c>
      <c r="U2823">
        <f t="shared" si="186"/>
        <v>2014</v>
      </c>
    </row>
    <row r="2824" spans="1:21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2"/>
        <v>100</v>
      </c>
      <c r="P2824">
        <f t="shared" si="183"/>
        <v>63.83</v>
      </c>
      <c r="Q2824" t="s">
        <v>8315</v>
      </c>
      <c r="R2824" t="s">
        <v>8316</v>
      </c>
      <c r="S2824" s="14">
        <f t="shared" si="184"/>
        <v>42060.683935185181</v>
      </c>
      <c r="T2824" s="14">
        <f t="shared" si="185"/>
        <v>42090.642268518524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2"/>
        <v>124</v>
      </c>
      <c r="P2825">
        <f t="shared" si="183"/>
        <v>8.86</v>
      </c>
      <c r="Q2825" t="s">
        <v>8315</v>
      </c>
      <c r="R2825" t="s">
        <v>8316</v>
      </c>
      <c r="S2825" s="14">
        <f t="shared" si="184"/>
        <v>42067.011643518519</v>
      </c>
      <c r="T2825" s="14">
        <f t="shared" si="185"/>
        <v>42094.957638888889</v>
      </c>
      <c r="U2825">
        <f>YEAR(S2825)</f>
        <v>2015</v>
      </c>
    </row>
    <row r="2826" spans="1:21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2"/>
        <v>117</v>
      </c>
      <c r="P2826">
        <f t="shared" si="183"/>
        <v>50.67</v>
      </c>
      <c r="Q2826" t="s">
        <v>8315</v>
      </c>
      <c r="R2826" t="s">
        <v>8316</v>
      </c>
      <c r="S2826" s="14">
        <f t="shared" si="184"/>
        <v>42136.270787037036</v>
      </c>
      <c r="T2826" s="14">
        <f t="shared" si="185"/>
        <v>42168.071527777778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2"/>
        <v>103</v>
      </c>
      <c r="P2827">
        <f t="shared" si="183"/>
        <v>60.78</v>
      </c>
      <c r="Q2827" t="s">
        <v>8315</v>
      </c>
      <c r="R2827" t="s">
        <v>8316</v>
      </c>
      <c r="S2827" s="14">
        <f t="shared" si="184"/>
        <v>42312.792662037042</v>
      </c>
      <c r="T2827" s="14">
        <f t="shared" si="185"/>
        <v>42342.792662037042</v>
      </c>
      <c r="U2827">
        <f>YEAR(S2827)</f>
        <v>2015</v>
      </c>
    </row>
    <row r="2828" spans="1:21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2"/>
        <v>108</v>
      </c>
      <c r="P2828">
        <f t="shared" si="183"/>
        <v>113.42</v>
      </c>
      <c r="Q2828" t="s">
        <v>8315</v>
      </c>
      <c r="R2828" t="s">
        <v>8316</v>
      </c>
      <c r="S2828" s="14">
        <f t="shared" si="184"/>
        <v>42171.034861111111</v>
      </c>
      <c r="T2828" s="14">
        <f t="shared" si="185"/>
        <v>42195.291666666672</v>
      </c>
    </row>
    <row r="2829" spans="1:21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2"/>
        <v>120</v>
      </c>
      <c r="P2829">
        <f t="shared" si="183"/>
        <v>104.57</v>
      </c>
      <c r="Q2829" t="s">
        <v>8315</v>
      </c>
      <c r="R2829" t="s">
        <v>8316</v>
      </c>
      <c r="S2829" s="14">
        <f t="shared" si="184"/>
        <v>42494.683634259258</v>
      </c>
      <c r="T2829" s="14">
        <f t="shared" si="185"/>
        <v>42524.6875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2"/>
        <v>100</v>
      </c>
      <c r="P2830">
        <f t="shared" si="183"/>
        <v>98.31</v>
      </c>
      <c r="Q2830" t="s">
        <v>8315</v>
      </c>
      <c r="R2830" t="s">
        <v>8316</v>
      </c>
      <c r="S2830" s="14">
        <f t="shared" si="184"/>
        <v>42254.264687499999</v>
      </c>
      <c r="T2830" s="14">
        <f t="shared" si="185"/>
        <v>42279.958333333328</v>
      </c>
      <c r="U2830">
        <f t="shared" ref="U2830:U2831" si="187">YEAR(S2830)</f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2"/>
        <v>107</v>
      </c>
      <c r="P2831">
        <f t="shared" si="183"/>
        <v>35.04</v>
      </c>
      <c r="Q2831" t="s">
        <v>8315</v>
      </c>
      <c r="R2831" t="s">
        <v>8316</v>
      </c>
      <c r="S2831" s="14">
        <f t="shared" si="184"/>
        <v>42495.434236111112</v>
      </c>
      <c r="T2831" s="14">
        <f t="shared" si="185"/>
        <v>42523.434236111112</v>
      </c>
      <c r="U2831">
        <f t="shared" si="187"/>
        <v>2016</v>
      </c>
    </row>
    <row r="2832" spans="1:21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2"/>
        <v>100</v>
      </c>
      <c r="P2832">
        <f t="shared" si="183"/>
        <v>272.73</v>
      </c>
      <c r="Q2832" t="s">
        <v>8315</v>
      </c>
      <c r="R2832" t="s">
        <v>8316</v>
      </c>
      <c r="S2832" s="14">
        <f t="shared" si="184"/>
        <v>41758.839675925927</v>
      </c>
      <c r="T2832" s="14">
        <f t="shared" si="185"/>
        <v>41771.165972222225</v>
      </c>
    </row>
    <row r="2833" spans="1:21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2"/>
        <v>111</v>
      </c>
      <c r="P2833">
        <f t="shared" si="183"/>
        <v>63.85</v>
      </c>
      <c r="Q2833" t="s">
        <v>8315</v>
      </c>
      <c r="R2833" t="s">
        <v>8316</v>
      </c>
      <c r="S2833" s="14">
        <f t="shared" si="184"/>
        <v>42171.824884259258</v>
      </c>
      <c r="T2833" s="14">
        <f t="shared" si="185"/>
        <v>42201.824884259258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2"/>
        <v>115</v>
      </c>
      <c r="P2834">
        <f t="shared" si="183"/>
        <v>30.19</v>
      </c>
      <c r="Q2834" t="s">
        <v>8315</v>
      </c>
      <c r="R2834" t="s">
        <v>8316</v>
      </c>
      <c r="S2834" s="14">
        <f t="shared" si="184"/>
        <v>41938.709421296298</v>
      </c>
      <c r="T2834" s="14">
        <f t="shared" si="185"/>
        <v>41966.916666666672</v>
      </c>
      <c r="U2834">
        <f>YEAR(S2834)</f>
        <v>2014</v>
      </c>
    </row>
    <row r="2835" spans="1:21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2"/>
        <v>108</v>
      </c>
      <c r="P2835">
        <f t="shared" si="183"/>
        <v>83.51</v>
      </c>
      <c r="Q2835" t="s">
        <v>8315</v>
      </c>
      <c r="R2835" t="s">
        <v>8316</v>
      </c>
      <c r="S2835" s="14">
        <f t="shared" si="184"/>
        <v>42268.127696759257</v>
      </c>
      <c r="T2835" s="14">
        <f t="shared" si="185"/>
        <v>42288.083333333328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2"/>
        <v>170</v>
      </c>
      <c r="P2836">
        <f t="shared" si="183"/>
        <v>64.760000000000005</v>
      </c>
      <c r="Q2836" t="s">
        <v>8315</v>
      </c>
      <c r="R2836" t="s">
        <v>8316</v>
      </c>
      <c r="S2836" s="14">
        <f t="shared" si="184"/>
        <v>42019.959837962961</v>
      </c>
      <c r="T2836" s="14">
        <f t="shared" si="185"/>
        <v>42034.959837962961</v>
      </c>
      <c r="U2836">
        <f t="shared" ref="U2836:U2837" si="188">YEAR(S2836)</f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2"/>
        <v>187</v>
      </c>
      <c r="P2837">
        <f t="shared" si="183"/>
        <v>20.12</v>
      </c>
      <c r="Q2837" t="s">
        <v>8315</v>
      </c>
      <c r="R2837" t="s">
        <v>8316</v>
      </c>
      <c r="S2837" s="14">
        <f t="shared" si="184"/>
        <v>42313.703900462962</v>
      </c>
      <c r="T2837" s="14">
        <f t="shared" si="185"/>
        <v>42343</v>
      </c>
      <c r="U2837">
        <f t="shared" si="188"/>
        <v>2015</v>
      </c>
    </row>
    <row r="2838" spans="1:21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2"/>
        <v>108</v>
      </c>
      <c r="P2838">
        <f t="shared" si="183"/>
        <v>44.09</v>
      </c>
      <c r="Q2838" t="s">
        <v>8315</v>
      </c>
      <c r="R2838" t="s">
        <v>8316</v>
      </c>
      <c r="S2838" s="14">
        <f t="shared" si="184"/>
        <v>42746.261782407411</v>
      </c>
      <c r="T2838" s="14">
        <f t="shared" si="185"/>
        <v>42784.207638888889</v>
      </c>
    </row>
    <row r="2839" spans="1:21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2"/>
        <v>100</v>
      </c>
      <c r="P2839">
        <f t="shared" si="183"/>
        <v>40.479999999999997</v>
      </c>
      <c r="Q2839" t="s">
        <v>8315</v>
      </c>
      <c r="R2839" t="s">
        <v>8316</v>
      </c>
      <c r="S2839" s="14">
        <f t="shared" si="184"/>
        <v>42307.908379629633</v>
      </c>
      <c r="T2839" s="14">
        <f t="shared" si="185"/>
        <v>42347.950046296297</v>
      </c>
    </row>
    <row r="2840" spans="1:21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2"/>
        <v>120</v>
      </c>
      <c r="P2840">
        <f t="shared" si="183"/>
        <v>44.54</v>
      </c>
      <c r="Q2840" t="s">
        <v>8315</v>
      </c>
      <c r="R2840" t="s">
        <v>8316</v>
      </c>
      <c r="S2840" s="14">
        <f t="shared" si="184"/>
        <v>41842.607592592591</v>
      </c>
      <c r="T2840" s="14">
        <f t="shared" si="185"/>
        <v>41864.916666666664</v>
      </c>
    </row>
    <row r="2841" spans="1:21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2"/>
        <v>111</v>
      </c>
      <c r="P2841">
        <f t="shared" si="183"/>
        <v>125.81</v>
      </c>
      <c r="Q2841" t="s">
        <v>8315</v>
      </c>
      <c r="R2841" t="s">
        <v>8316</v>
      </c>
      <c r="S2841" s="14">
        <f t="shared" si="184"/>
        <v>41853.240208333329</v>
      </c>
      <c r="T2841" s="14">
        <f t="shared" si="185"/>
        <v>41876.207638888889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2"/>
        <v>104</v>
      </c>
      <c r="P2842">
        <f t="shared" si="183"/>
        <v>19.7</v>
      </c>
      <c r="Q2842" t="s">
        <v>8315</v>
      </c>
      <c r="R2842" t="s">
        <v>8316</v>
      </c>
      <c r="S2842" s="14">
        <f t="shared" si="184"/>
        <v>42060.035636574074</v>
      </c>
      <c r="T2842" s="14">
        <f t="shared" si="185"/>
        <v>42081.708333333328</v>
      </c>
      <c r="U2842">
        <f t="shared" ref="U2842:U2844" si="189">YEAR(S2842)</f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2"/>
        <v>1</v>
      </c>
      <c r="P2843">
        <f t="shared" si="183"/>
        <v>10</v>
      </c>
      <c r="Q2843" t="s">
        <v>8315</v>
      </c>
      <c r="R2843" t="s">
        <v>8316</v>
      </c>
      <c r="S2843" s="14">
        <f t="shared" si="184"/>
        <v>42291.739548611105</v>
      </c>
      <c r="T2843" s="14">
        <f t="shared" si="185"/>
        <v>42351.781215277777</v>
      </c>
      <c r="U2843">
        <f t="shared" si="189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2"/>
        <v>0</v>
      </c>
      <c r="P2844">
        <f t="shared" si="183"/>
        <v>0</v>
      </c>
      <c r="Q2844" t="s">
        <v>8315</v>
      </c>
      <c r="R2844" t="s">
        <v>8316</v>
      </c>
      <c r="S2844" s="14">
        <f t="shared" si="184"/>
        <v>41784.952488425923</v>
      </c>
      <c r="T2844" s="14">
        <f t="shared" si="185"/>
        <v>41811.458333333336</v>
      </c>
      <c r="U2844">
        <f t="shared" si="189"/>
        <v>2014</v>
      </c>
    </row>
    <row r="2845" spans="1:21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2"/>
        <v>0</v>
      </c>
      <c r="P2845">
        <f t="shared" si="183"/>
        <v>0</v>
      </c>
      <c r="Q2845" t="s">
        <v>8315</v>
      </c>
      <c r="R2845" t="s">
        <v>8316</v>
      </c>
      <c r="S2845" s="14">
        <f t="shared" si="184"/>
        <v>42492.737847222219</v>
      </c>
      <c r="T2845" s="14">
        <f t="shared" si="185"/>
        <v>42534.166666666672</v>
      </c>
    </row>
    <row r="2846" spans="1:21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2"/>
        <v>5</v>
      </c>
      <c r="P2846">
        <f t="shared" si="183"/>
        <v>30</v>
      </c>
      <c r="Q2846" t="s">
        <v>8315</v>
      </c>
      <c r="R2846" t="s">
        <v>8316</v>
      </c>
      <c r="S2846" s="14">
        <f t="shared" si="184"/>
        <v>42709.546064814815</v>
      </c>
      <c r="T2846" s="14">
        <f t="shared" si="185"/>
        <v>42739.546064814815</v>
      </c>
    </row>
    <row r="2847" spans="1:21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2"/>
        <v>32</v>
      </c>
      <c r="P2847">
        <f t="shared" si="183"/>
        <v>60.67</v>
      </c>
      <c r="Q2847" t="s">
        <v>8315</v>
      </c>
      <c r="R2847" t="s">
        <v>8316</v>
      </c>
      <c r="S2847" s="14">
        <f t="shared" si="184"/>
        <v>42103.016585648147</v>
      </c>
      <c r="T2847" s="14">
        <f t="shared" si="185"/>
        <v>42163.016585648147</v>
      </c>
    </row>
    <row r="2848" spans="1:21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2"/>
        <v>0</v>
      </c>
      <c r="P2848">
        <f t="shared" si="183"/>
        <v>0</v>
      </c>
      <c r="Q2848" t="s">
        <v>8315</v>
      </c>
      <c r="R2848" t="s">
        <v>8316</v>
      </c>
      <c r="S2848" s="14">
        <f t="shared" si="184"/>
        <v>42108.692060185189</v>
      </c>
      <c r="T2848" s="14">
        <f t="shared" si="185"/>
        <v>42153.692060185189</v>
      </c>
    </row>
    <row r="2849" spans="1:21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2"/>
        <v>0</v>
      </c>
      <c r="P2849">
        <f t="shared" si="183"/>
        <v>0</v>
      </c>
      <c r="Q2849" t="s">
        <v>8315</v>
      </c>
      <c r="R2849" t="s">
        <v>8316</v>
      </c>
      <c r="S2849" s="14">
        <f t="shared" si="184"/>
        <v>42453.806307870371</v>
      </c>
      <c r="T2849" s="14">
        <f t="shared" si="185"/>
        <v>42513.806307870371</v>
      </c>
    </row>
    <row r="2850" spans="1:21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2"/>
        <v>0</v>
      </c>
      <c r="P2850">
        <f t="shared" si="183"/>
        <v>23.33</v>
      </c>
      <c r="Q2850" t="s">
        <v>8315</v>
      </c>
      <c r="R2850" t="s">
        <v>8316</v>
      </c>
      <c r="S2850" s="14">
        <f t="shared" si="184"/>
        <v>42123.648831018523</v>
      </c>
      <c r="T2850" s="14">
        <f t="shared" si="185"/>
        <v>42153.648831018523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2"/>
        <v>1</v>
      </c>
      <c r="P2851">
        <f t="shared" si="183"/>
        <v>5</v>
      </c>
      <c r="Q2851" t="s">
        <v>8315</v>
      </c>
      <c r="R2851" t="s">
        <v>8316</v>
      </c>
      <c r="S2851" s="14">
        <f t="shared" si="184"/>
        <v>42453.428240740745</v>
      </c>
      <c r="T2851" s="14">
        <f t="shared" si="185"/>
        <v>42483.428240740745</v>
      </c>
      <c r="U2851">
        <f>YEAR(S2851)</f>
        <v>2016</v>
      </c>
    </row>
    <row r="2852" spans="1:21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2"/>
        <v>4</v>
      </c>
      <c r="P2852">
        <f t="shared" si="183"/>
        <v>23.92</v>
      </c>
      <c r="Q2852" t="s">
        <v>8315</v>
      </c>
      <c r="R2852" t="s">
        <v>8316</v>
      </c>
      <c r="S2852" s="14">
        <f t="shared" si="184"/>
        <v>41858.007071759261</v>
      </c>
      <c r="T2852" s="14">
        <f t="shared" si="185"/>
        <v>41888.007071759261</v>
      </c>
    </row>
    <row r="2853" spans="1:21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2"/>
        <v>0</v>
      </c>
      <c r="P2853">
        <f t="shared" si="183"/>
        <v>0</v>
      </c>
      <c r="Q2853" t="s">
        <v>8315</v>
      </c>
      <c r="R2853" t="s">
        <v>8316</v>
      </c>
      <c r="S2853" s="14">
        <f t="shared" si="184"/>
        <v>42390.002650462964</v>
      </c>
      <c r="T2853" s="14">
        <f t="shared" si="185"/>
        <v>42398.970138888893</v>
      </c>
    </row>
    <row r="2854" spans="1:21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2"/>
        <v>2</v>
      </c>
      <c r="P2854">
        <f t="shared" si="183"/>
        <v>15.83</v>
      </c>
      <c r="Q2854" t="s">
        <v>8315</v>
      </c>
      <c r="R2854" t="s">
        <v>8316</v>
      </c>
      <c r="S2854" s="14">
        <f t="shared" si="184"/>
        <v>41781.045173611114</v>
      </c>
      <c r="T2854" s="14">
        <f t="shared" si="185"/>
        <v>41811.045173611114</v>
      </c>
    </row>
    <row r="2855" spans="1:21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2"/>
        <v>0</v>
      </c>
      <c r="P2855">
        <f t="shared" si="183"/>
        <v>0</v>
      </c>
      <c r="Q2855" t="s">
        <v>8315</v>
      </c>
      <c r="R2855" t="s">
        <v>8316</v>
      </c>
      <c r="S2855" s="14">
        <f t="shared" si="184"/>
        <v>41836.190937499996</v>
      </c>
      <c r="T2855" s="14">
        <f t="shared" si="185"/>
        <v>41896.190937499996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2"/>
        <v>42</v>
      </c>
      <c r="P2856">
        <f t="shared" si="183"/>
        <v>29.79</v>
      </c>
      <c r="Q2856" t="s">
        <v>8315</v>
      </c>
      <c r="R2856" t="s">
        <v>8316</v>
      </c>
      <c r="S2856" s="14">
        <f t="shared" si="184"/>
        <v>42111.71665509259</v>
      </c>
      <c r="T2856" s="14">
        <f t="shared" si="185"/>
        <v>42131.71665509259</v>
      </c>
      <c r="U2856">
        <f>YEAR(S2856)</f>
        <v>2015</v>
      </c>
    </row>
    <row r="2857" spans="1:21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2"/>
        <v>50</v>
      </c>
      <c r="P2857">
        <f t="shared" si="183"/>
        <v>60</v>
      </c>
      <c r="Q2857" t="s">
        <v>8315</v>
      </c>
      <c r="R2857" t="s">
        <v>8316</v>
      </c>
      <c r="S2857" s="14">
        <f t="shared" si="184"/>
        <v>42370.007766203707</v>
      </c>
      <c r="T2857" s="14">
        <f t="shared" si="185"/>
        <v>42398.981944444444</v>
      </c>
    </row>
    <row r="2858" spans="1:21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2"/>
        <v>5</v>
      </c>
      <c r="P2858">
        <f t="shared" si="183"/>
        <v>24.33</v>
      </c>
      <c r="Q2858" t="s">
        <v>8315</v>
      </c>
      <c r="R2858" t="s">
        <v>8316</v>
      </c>
      <c r="S2858" s="14">
        <f t="shared" si="184"/>
        <v>42165.037581018521</v>
      </c>
      <c r="T2858" s="14">
        <f t="shared" si="185"/>
        <v>42224.898611111115</v>
      </c>
    </row>
    <row r="2859" spans="1:21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2"/>
        <v>20</v>
      </c>
      <c r="P2859">
        <f t="shared" si="183"/>
        <v>500</v>
      </c>
      <c r="Q2859" t="s">
        <v>8315</v>
      </c>
      <c r="R2859" t="s">
        <v>8316</v>
      </c>
      <c r="S2859" s="14">
        <f t="shared" si="184"/>
        <v>42726.920081018514</v>
      </c>
      <c r="T2859" s="14">
        <f t="shared" si="185"/>
        <v>42786.75</v>
      </c>
    </row>
    <row r="2860" spans="1:21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2"/>
        <v>0</v>
      </c>
      <c r="P2860">
        <f t="shared" si="183"/>
        <v>0</v>
      </c>
      <c r="Q2860" t="s">
        <v>8315</v>
      </c>
      <c r="R2860" t="s">
        <v>8316</v>
      </c>
      <c r="S2860" s="14">
        <f t="shared" si="184"/>
        <v>41954.545081018514</v>
      </c>
      <c r="T2860" s="14">
        <f t="shared" si="185"/>
        <v>41978.477777777778</v>
      </c>
    </row>
    <row r="2861" spans="1:21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2"/>
        <v>2</v>
      </c>
      <c r="P2861">
        <f t="shared" si="183"/>
        <v>35</v>
      </c>
      <c r="Q2861" t="s">
        <v>8315</v>
      </c>
      <c r="R2861" t="s">
        <v>8316</v>
      </c>
      <c r="S2861" s="14">
        <f t="shared" si="184"/>
        <v>42233.362314814818</v>
      </c>
      <c r="T2861" s="14">
        <f t="shared" si="185"/>
        <v>42293.362314814818</v>
      </c>
    </row>
    <row r="2862" spans="1:21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2"/>
        <v>7</v>
      </c>
      <c r="P2862">
        <f t="shared" si="183"/>
        <v>29.56</v>
      </c>
      <c r="Q2862" t="s">
        <v>8315</v>
      </c>
      <c r="R2862" t="s">
        <v>8316</v>
      </c>
      <c r="S2862" s="14">
        <f t="shared" si="184"/>
        <v>42480.800648148142</v>
      </c>
      <c r="T2862" s="14">
        <f t="shared" si="185"/>
        <v>42540.800648148142</v>
      </c>
    </row>
    <row r="2863" spans="1:21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2"/>
        <v>32</v>
      </c>
      <c r="P2863">
        <f t="shared" si="183"/>
        <v>26.67</v>
      </c>
      <c r="Q2863" t="s">
        <v>8315</v>
      </c>
      <c r="R2863" t="s">
        <v>8316</v>
      </c>
      <c r="S2863" s="14">
        <f t="shared" si="184"/>
        <v>42257.590833333335</v>
      </c>
      <c r="T2863" s="14">
        <f t="shared" si="185"/>
        <v>42271.590833333335</v>
      </c>
    </row>
    <row r="2864" spans="1:21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2"/>
        <v>0</v>
      </c>
      <c r="P2864">
        <f t="shared" si="183"/>
        <v>18.329999999999998</v>
      </c>
      <c r="Q2864" t="s">
        <v>8315</v>
      </c>
      <c r="R2864" t="s">
        <v>8316</v>
      </c>
      <c r="S2864" s="14">
        <f t="shared" si="184"/>
        <v>41784.789687500001</v>
      </c>
      <c r="T2864" s="14">
        <f t="shared" si="185"/>
        <v>41814.789687500001</v>
      </c>
    </row>
    <row r="2865" spans="1:21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2"/>
        <v>0</v>
      </c>
      <c r="P2865">
        <f t="shared" si="183"/>
        <v>20</v>
      </c>
      <c r="Q2865" t="s">
        <v>8315</v>
      </c>
      <c r="R2865" t="s">
        <v>8316</v>
      </c>
      <c r="S2865" s="14">
        <f t="shared" si="184"/>
        <v>41831.675034722226</v>
      </c>
      <c r="T2865" s="14">
        <f t="shared" si="185"/>
        <v>41891.675034722226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2"/>
        <v>2</v>
      </c>
      <c r="P2866">
        <f t="shared" si="183"/>
        <v>13.33</v>
      </c>
      <c r="Q2866" t="s">
        <v>8315</v>
      </c>
      <c r="R2866" t="s">
        <v>8316</v>
      </c>
      <c r="S2866" s="14">
        <f t="shared" si="184"/>
        <v>42172.613506944443</v>
      </c>
      <c r="T2866" s="14">
        <f t="shared" si="185"/>
        <v>42202.554166666669</v>
      </c>
      <c r="U2866">
        <f>YEAR(S2866)</f>
        <v>2015</v>
      </c>
    </row>
    <row r="2867" spans="1:21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2"/>
        <v>0</v>
      </c>
      <c r="P2867">
        <f t="shared" si="183"/>
        <v>0</v>
      </c>
      <c r="Q2867" t="s">
        <v>8315</v>
      </c>
      <c r="R2867" t="s">
        <v>8316</v>
      </c>
      <c r="S2867" s="14">
        <f t="shared" si="184"/>
        <v>41950.114108796297</v>
      </c>
      <c r="T2867" s="14">
        <f t="shared" si="185"/>
        <v>42010.114108796297</v>
      </c>
    </row>
    <row r="2868" spans="1:21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2"/>
        <v>1</v>
      </c>
      <c r="P2868">
        <f t="shared" si="183"/>
        <v>22.5</v>
      </c>
      <c r="Q2868" t="s">
        <v>8315</v>
      </c>
      <c r="R2868" t="s">
        <v>8316</v>
      </c>
      <c r="S2868" s="14">
        <f t="shared" si="184"/>
        <v>42627.955104166671</v>
      </c>
      <c r="T2868" s="14">
        <f t="shared" si="185"/>
        <v>42657.916666666672</v>
      </c>
    </row>
    <row r="2869" spans="1:21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2"/>
        <v>20</v>
      </c>
      <c r="P2869">
        <f t="shared" si="183"/>
        <v>50.4</v>
      </c>
      <c r="Q2869" t="s">
        <v>8315</v>
      </c>
      <c r="R2869" t="s">
        <v>8316</v>
      </c>
      <c r="S2869" s="14">
        <f t="shared" si="184"/>
        <v>42531.195277777777</v>
      </c>
      <c r="T2869" s="14">
        <f t="shared" si="185"/>
        <v>42555.166666666672</v>
      </c>
    </row>
    <row r="2870" spans="1:21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2"/>
        <v>42</v>
      </c>
      <c r="P2870">
        <f t="shared" si="183"/>
        <v>105.03</v>
      </c>
      <c r="Q2870" t="s">
        <v>8315</v>
      </c>
      <c r="R2870" t="s">
        <v>8316</v>
      </c>
      <c r="S2870" s="14">
        <f t="shared" si="184"/>
        <v>42618.827013888891</v>
      </c>
      <c r="T2870" s="14">
        <f t="shared" si="185"/>
        <v>42648.827013888891</v>
      </c>
    </row>
    <row r="2871" spans="1:21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2"/>
        <v>1</v>
      </c>
      <c r="P2871">
        <f t="shared" si="183"/>
        <v>35.4</v>
      </c>
      <c r="Q2871" t="s">
        <v>8315</v>
      </c>
      <c r="R2871" t="s">
        <v>8316</v>
      </c>
      <c r="S2871" s="14">
        <f t="shared" si="184"/>
        <v>42540.593530092592</v>
      </c>
      <c r="T2871" s="14">
        <f t="shared" si="185"/>
        <v>42570.593530092592</v>
      </c>
    </row>
    <row r="2872" spans="1:21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2"/>
        <v>15</v>
      </c>
      <c r="P2872">
        <f t="shared" si="183"/>
        <v>83.33</v>
      </c>
      <c r="Q2872" t="s">
        <v>8315</v>
      </c>
      <c r="R2872" t="s">
        <v>8316</v>
      </c>
      <c r="S2872" s="14">
        <f t="shared" si="184"/>
        <v>41746.189409722225</v>
      </c>
      <c r="T2872" s="14">
        <f t="shared" si="185"/>
        <v>41776.189409722225</v>
      </c>
    </row>
    <row r="2873" spans="1:21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2"/>
        <v>5</v>
      </c>
      <c r="P2873">
        <f t="shared" si="183"/>
        <v>35.92</v>
      </c>
      <c r="Q2873" t="s">
        <v>8315</v>
      </c>
      <c r="R2873" t="s">
        <v>8316</v>
      </c>
      <c r="S2873" s="14">
        <f t="shared" si="184"/>
        <v>41974.738576388889</v>
      </c>
      <c r="T2873" s="14">
        <f t="shared" si="185"/>
        <v>41994.738576388889</v>
      </c>
    </row>
    <row r="2874" spans="1:21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2"/>
        <v>0</v>
      </c>
      <c r="P2874">
        <f t="shared" si="183"/>
        <v>0</v>
      </c>
      <c r="Q2874" t="s">
        <v>8315</v>
      </c>
      <c r="R2874" t="s">
        <v>8316</v>
      </c>
      <c r="S2874" s="14">
        <f t="shared" si="184"/>
        <v>42115.11618055556</v>
      </c>
      <c r="T2874" s="14">
        <f t="shared" si="185"/>
        <v>42175.11618055556</v>
      </c>
    </row>
    <row r="2875" spans="1:21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83"/>
        <v>119.13</v>
      </c>
      <c r="Q2875" t="s">
        <v>8315</v>
      </c>
      <c r="R2875" t="s">
        <v>8316</v>
      </c>
      <c r="S2875" s="14">
        <f t="shared" si="184"/>
        <v>42002.817488425921</v>
      </c>
      <c r="T2875" s="14">
        <f t="shared" si="185"/>
        <v>42032.817488425921</v>
      </c>
    </row>
    <row r="2876" spans="1:21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83"/>
        <v>90.33</v>
      </c>
      <c r="Q2876" t="s">
        <v>8315</v>
      </c>
      <c r="R2876" t="s">
        <v>8316</v>
      </c>
      <c r="S2876" s="14">
        <f t="shared" si="184"/>
        <v>42722.84474537037</v>
      </c>
      <c r="T2876" s="14">
        <f t="shared" si="185"/>
        <v>42752.84474537037</v>
      </c>
    </row>
    <row r="2877" spans="1:21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83"/>
        <v>2.33</v>
      </c>
      <c r="Q2877" t="s">
        <v>8315</v>
      </c>
      <c r="R2877" t="s">
        <v>8316</v>
      </c>
      <c r="S2877" s="14">
        <f t="shared" si="184"/>
        <v>42465.128391203703</v>
      </c>
      <c r="T2877" s="14">
        <f t="shared" si="185"/>
        <v>42495.128391203703</v>
      </c>
    </row>
    <row r="2878" spans="1:21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83"/>
        <v>0</v>
      </c>
      <c r="Q2878" t="s">
        <v>8315</v>
      </c>
      <c r="R2878" t="s">
        <v>8316</v>
      </c>
      <c r="S2878" s="14">
        <f t="shared" si="184"/>
        <v>42171.743969907402</v>
      </c>
      <c r="T2878" s="14">
        <f t="shared" si="185"/>
        <v>42201.743969907402</v>
      </c>
    </row>
    <row r="2879" spans="1:21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83"/>
        <v>108.33</v>
      </c>
      <c r="Q2879" t="s">
        <v>8315</v>
      </c>
      <c r="R2879" t="s">
        <v>8316</v>
      </c>
      <c r="S2879" s="14">
        <f t="shared" si="184"/>
        <v>42672.955138888887</v>
      </c>
      <c r="T2879" s="14">
        <f t="shared" si="185"/>
        <v>42704.708333333328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83"/>
        <v>15.75</v>
      </c>
      <c r="Q2880" t="s">
        <v>8315</v>
      </c>
      <c r="R2880" t="s">
        <v>8316</v>
      </c>
      <c r="S2880" s="14">
        <f t="shared" si="184"/>
        <v>42128.615682870368</v>
      </c>
      <c r="T2880" s="14">
        <f t="shared" si="185"/>
        <v>42188.615682870368</v>
      </c>
      <c r="U2880">
        <f>YEAR(S2880)</f>
        <v>2015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83"/>
        <v>29</v>
      </c>
      <c r="Q2881" t="s">
        <v>8315</v>
      </c>
      <c r="R2881" t="s">
        <v>8316</v>
      </c>
      <c r="S2881" s="14">
        <f t="shared" si="184"/>
        <v>42359.725243055553</v>
      </c>
      <c r="T2881" s="14">
        <f t="shared" si="185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2"/>
        <v>23</v>
      </c>
      <c r="P2882">
        <f t="shared" si="183"/>
        <v>96.55</v>
      </c>
      <c r="Q2882" t="s">
        <v>8315</v>
      </c>
      <c r="R2882" t="s">
        <v>8316</v>
      </c>
      <c r="S2882" s="14">
        <f t="shared" si="184"/>
        <v>42192.905694444446</v>
      </c>
      <c r="T2882" s="14">
        <f t="shared" si="185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90">ROUND(E2883/D2883*100,0)</f>
        <v>0</v>
      </c>
      <c r="P2883">
        <f t="shared" ref="P2883:P2946" si="191">IFERROR(ROUND(E2883/L2883,2),0)</f>
        <v>0</v>
      </c>
      <c r="Q2883" t="s">
        <v>8315</v>
      </c>
      <c r="R2883" t="s">
        <v>8316</v>
      </c>
      <c r="S2883" s="14">
        <f t="shared" ref="S2883:S2946" si="192">(((J2883/60)/60)/24)+DATE(1970,1,1)</f>
        <v>41916.597638888888</v>
      </c>
      <c r="T2883" s="14">
        <f t="shared" ref="T2883:T2946" si="193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0"/>
        <v>34</v>
      </c>
      <c r="P2884">
        <f t="shared" si="191"/>
        <v>63</v>
      </c>
      <c r="Q2884" t="s">
        <v>8315</v>
      </c>
      <c r="R2884" t="s">
        <v>8316</v>
      </c>
      <c r="S2884" s="14">
        <f t="shared" si="192"/>
        <v>42461.596273148149</v>
      </c>
      <c r="T2884" s="14">
        <f t="shared" si="193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0"/>
        <v>19</v>
      </c>
      <c r="P2885">
        <f t="shared" si="191"/>
        <v>381.6</v>
      </c>
      <c r="Q2885" t="s">
        <v>8315</v>
      </c>
      <c r="R2885" t="s">
        <v>8316</v>
      </c>
      <c r="S2885" s="14">
        <f t="shared" si="192"/>
        <v>42370.90320601852</v>
      </c>
      <c r="T2885" s="14">
        <f t="shared" si="193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0"/>
        <v>0</v>
      </c>
      <c r="P2886">
        <f t="shared" si="191"/>
        <v>46.25</v>
      </c>
      <c r="Q2886" t="s">
        <v>8315</v>
      </c>
      <c r="R2886" t="s">
        <v>8316</v>
      </c>
      <c r="S2886" s="14">
        <f t="shared" si="192"/>
        <v>41948.727256944447</v>
      </c>
      <c r="T2886" s="14">
        <f t="shared" si="193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0"/>
        <v>33</v>
      </c>
      <c r="P2887">
        <f t="shared" si="191"/>
        <v>26</v>
      </c>
      <c r="Q2887" t="s">
        <v>8315</v>
      </c>
      <c r="R2887" t="s">
        <v>8316</v>
      </c>
      <c r="S2887" s="14">
        <f t="shared" si="192"/>
        <v>42047.07640046296</v>
      </c>
      <c r="T2887" s="14">
        <f t="shared" si="193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0"/>
        <v>5</v>
      </c>
      <c r="P2888">
        <f t="shared" si="191"/>
        <v>10</v>
      </c>
      <c r="Q2888" t="s">
        <v>8315</v>
      </c>
      <c r="R2888" t="s">
        <v>8316</v>
      </c>
      <c r="S2888" s="14">
        <f t="shared" si="192"/>
        <v>42261.632916666669</v>
      </c>
      <c r="T2888" s="14">
        <f t="shared" si="193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0"/>
        <v>0</v>
      </c>
      <c r="P2889">
        <f t="shared" si="191"/>
        <v>5</v>
      </c>
      <c r="Q2889" t="s">
        <v>8315</v>
      </c>
      <c r="R2889" t="s">
        <v>8316</v>
      </c>
      <c r="S2889" s="14">
        <f t="shared" si="192"/>
        <v>41985.427361111113</v>
      </c>
      <c r="T2889" s="14">
        <f t="shared" si="193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0"/>
        <v>0</v>
      </c>
      <c r="P2890">
        <f t="shared" si="191"/>
        <v>0</v>
      </c>
      <c r="Q2890" t="s">
        <v>8315</v>
      </c>
      <c r="R2890" t="s">
        <v>8316</v>
      </c>
      <c r="S2890" s="14">
        <f t="shared" si="192"/>
        <v>41922.535185185188</v>
      </c>
      <c r="T2890" s="14">
        <f t="shared" si="193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0"/>
        <v>38</v>
      </c>
      <c r="P2891">
        <f t="shared" si="191"/>
        <v>81.569999999999993</v>
      </c>
      <c r="Q2891" t="s">
        <v>8315</v>
      </c>
      <c r="R2891" t="s">
        <v>8316</v>
      </c>
      <c r="S2891" s="14">
        <f t="shared" si="192"/>
        <v>41850.863252314812</v>
      </c>
      <c r="T2891" s="14">
        <f t="shared" si="193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0"/>
        <v>1</v>
      </c>
      <c r="P2892">
        <f t="shared" si="191"/>
        <v>7</v>
      </c>
      <c r="Q2892" t="s">
        <v>8315</v>
      </c>
      <c r="R2892" t="s">
        <v>8316</v>
      </c>
      <c r="S2892" s="14">
        <f t="shared" si="192"/>
        <v>41831.742962962962</v>
      </c>
      <c r="T2892" s="14">
        <f t="shared" si="193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0"/>
        <v>3</v>
      </c>
      <c r="P2893">
        <f t="shared" si="191"/>
        <v>27.3</v>
      </c>
      <c r="Q2893" t="s">
        <v>8315</v>
      </c>
      <c r="R2893" t="s">
        <v>8316</v>
      </c>
      <c r="S2893" s="14">
        <f t="shared" si="192"/>
        <v>42415.883425925931</v>
      </c>
      <c r="T2893" s="14">
        <f t="shared" si="193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0"/>
        <v>9</v>
      </c>
      <c r="P2894">
        <f t="shared" si="191"/>
        <v>29.41</v>
      </c>
      <c r="Q2894" t="s">
        <v>8315</v>
      </c>
      <c r="R2894" t="s">
        <v>8316</v>
      </c>
      <c r="S2894" s="14">
        <f t="shared" si="192"/>
        <v>41869.714166666665</v>
      </c>
      <c r="T2894" s="14">
        <f t="shared" si="193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0"/>
        <v>1</v>
      </c>
      <c r="P2895">
        <f t="shared" si="191"/>
        <v>12.5</v>
      </c>
      <c r="Q2895" t="s">
        <v>8315</v>
      </c>
      <c r="R2895" t="s">
        <v>8316</v>
      </c>
      <c r="S2895" s="14">
        <f t="shared" si="192"/>
        <v>41953.773090277777</v>
      </c>
      <c r="T2895" s="14">
        <f t="shared" si="193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0"/>
        <v>0</v>
      </c>
      <c r="P2896">
        <f t="shared" si="191"/>
        <v>0</v>
      </c>
      <c r="Q2896" t="s">
        <v>8315</v>
      </c>
      <c r="R2896" t="s">
        <v>8316</v>
      </c>
      <c r="S2896" s="14">
        <f t="shared" si="192"/>
        <v>42037.986284722225</v>
      </c>
      <c r="T2896" s="14">
        <f t="shared" si="193"/>
        <v>42097.944618055553</v>
      </c>
    </row>
    <row r="2897" spans="1:21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0"/>
        <v>5</v>
      </c>
      <c r="P2897">
        <f t="shared" si="191"/>
        <v>5.75</v>
      </c>
      <c r="Q2897" t="s">
        <v>8315</v>
      </c>
      <c r="R2897" t="s">
        <v>8316</v>
      </c>
      <c r="S2897" s="14">
        <f t="shared" si="192"/>
        <v>41811.555462962962</v>
      </c>
      <c r="T2897" s="14">
        <f t="shared" si="193"/>
        <v>41812.875</v>
      </c>
    </row>
    <row r="2898" spans="1:21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0"/>
        <v>21</v>
      </c>
      <c r="P2898">
        <f t="shared" si="191"/>
        <v>52.08</v>
      </c>
      <c r="Q2898" t="s">
        <v>8315</v>
      </c>
      <c r="R2898" t="s">
        <v>8316</v>
      </c>
      <c r="S2898" s="14">
        <f t="shared" si="192"/>
        <v>42701.908807870372</v>
      </c>
      <c r="T2898" s="14">
        <f t="shared" si="193"/>
        <v>42716.25</v>
      </c>
    </row>
    <row r="2899" spans="1:21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0"/>
        <v>5</v>
      </c>
      <c r="P2899">
        <f t="shared" si="191"/>
        <v>183.33</v>
      </c>
      <c r="Q2899" t="s">
        <v>8315</v>
      </c>
      <c r="R2899" t="s">
        <v>8316</v>
      </c>
      <c r="S2899" s="14">
        <f t="shared" si="192"/>
        <v>42258.646504629629</v>
      </c>
      <c r="T2899" s="14">
        <f t="shared" si="193"/>
        <v>42288.645196759258</v>
      </c>
    </row>
    <row r="2900" spans="1:21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0"/>
        <v>4</v>
      </c>
      <c r="P2900">
        <f t="shared" si="191"/>
        <v>26.33</v>
      </c>
      <c r="Q2900" t="s">
        <v>8315</v>
      </c>
      <c r="R2900" t="s">
        <v>8316</v>
      </c>
      <c r="S2900" s="14">
        <f t="shared" si="192"/>
        <v>42278.664965277778</v>
      </c>
      <c r="T2900" s="14">
        <f t="shared" si="193"/>
        <v>42308.664965277778</v>
      </c>
    </row>
    <row r="2901" spans="1:21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0"/>
        <v>0</v>
      </c>
      <c r="P2901">
        <f t="shared" si="191"/>
        <v>0</v>
      </c>
      <c r="Q2901" t="s">
        <v>8315</v>
      </c>
      <c r="R2901" t="s">
        <v>8316</v>
      </c>
      <c r="S2901" s="14">
        <f t="shared" si="192"/>
        <v>42515.078217592592</v>
      </c>
      <c r="T2901" s="14">
        <f t="shared" si="193"/>
        <v>42575.078217592592</v>
      </c>
    </row>
    <row r="2902" spans="1:21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0"/>
        <v>62</v>
      </c>
      <c r="P2902">
        <f t="shared" si="191"/>
        <v>486.43</v>
      </c>
      <c r="Q2902" t="s">
        <v>8315</v>
      </c>
      <c r="R2902" t="s">
        <v>8316</v>
      </c>
      <c r="S2902" s="14">
        <f t="shared" si="192"/>
        <v>41830.234166666669</v>
      </c>
      <c r="T2902" s="14">
        <f t="shared" si="193"/>
        <v>41860.234166666669</v>
      </c>
    </row>
    <row r="2903" spans="1:21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0"/>
        <v>1</v>
      </c>
      <c r="P2903">
        <f t="shared" si="191"/>
        <v>3</v>
      </c>
      <c r="Q2903" t="s">
        <v>8315</v>
      </c>
      <c r="R2903" t="s">
        <v>8316</v>
      </c>
      <c r="S2903" s="14">
        <f t="shared" si="192"/>
        <v>41982.904386574075</v>
      </c>
      <c r="T2903" s="14">
        <f t="shared" si="193"/>
        <v>42042.904386574075</v>
      </c>
    </row>
    <row r="2904" spans="1:21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0"/>
        <v>0</v>
      </c>
      <c r="P2904">
        <f t="shared" si="191"/>
        <v>25</v>
      </c>
      <c r="Q2904" t="s">
        <v>8315</v>
      </c>
      <c r="R2904" t="s">
        <v>8316</v>
      </c>
      <c r="S2904" s="14">
        <f t="shared" si="192"/>
        <v>42210.439768518518</v>
      </c>
      <c r="T2904" s="14">
        <f t="shared" si="193"/>
        <v>42240.439768518518</v>
      </c>
    </row>
    <row r="2905" spans="1:21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0"/>
        <v>1</v>
      </c>
      <c r="P2905">
        <f t="shared" si="191"/>
        <v>9.75</v>
      </c>
      <c r="Q2905" t="s">
        <v>8315</v>
      </c>
      <c r="R2905" t="s">
        <v>8316</v>
      </c>
      <c r="S2905" s="14">
        <f t="shared" si="192"/>
        <v>42196.166874999995</v>
      </c>
      <c r="T2905" s="14">
        <f t="shared" si="193"/>
        <v>42256.166874999995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0"/>
        <v>5</v>
      </c>
      <c r="P2906">
        <f t="shared" si="191"/>
        <v>18.75</v>
      </c>
      <c r="Q2906" t="s">
        <v>8315</v>
      </c>
      <c r="R2906" t="s">
        <v>8316</v>
      </c>
      <c r="S2906" s="14">
        <f t="shared" si="192"/>
        <v>41940.967951388891</v>
      </c>
      <c r="T2906" s="14">
        <f t="shared" si="193"/>
        <v>41952.5</v>
      </c>
      <c r="U2906">
        <f>YEAR(S2906)</f>
        <v>2014</v>
      </c>
    </row>
    <row r="2907" spans="1:21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0"/>
        <v>18</v>
      </c>
      <c r="P2907">
        <f t="shared" si="191"/>
        <v>36.590000000000003</v>
      </c>
      <c r="Q2907" t="s">
        <v>8315</v>
      </c>
      <c r="R2907" t="s">
        <v>8316</v>
      </c>
      <c r="S2907" s="14">
        <f t="shared" si="192"/>
        <v>42606.056863425925</v>
      </c>
      <c r="T2907" s="14">
        <f t="shared" si="193"/>
        <v>42620.056863425925</v>
      </c>
    </row>
    <row r="2908" spans="1:21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0"/>
        <v>9</v>
      </c>
      <c r="P2908">
        <f t="shared" si="191"/>
        <v>80.709999999999994</v>
      </c>
      <c r="Q2908" t="s">
        <v>8315</v>
      </c>
      <c r="R2908" t="s">
        <v>8316</v>
      </c>
      <c r="S2908" s="14">
        <f t="shared" si="192"/>
        <v>42199.648912037039</v>
      </c>
      <c r="T2908" s="14">
        <f t="shared" si="193"/>
        <v>42217.041666666672</v>
      </c>
    </row>
    <row r="2909" spans="1:21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0"/>
        <v>0</v>
      </c>
      <c r="P2909">
        <f t="shared" si="191"/>
        <v>1</v>
      </c>
      <c r="Q2909" t="s">
        <v>8315</v>
      </c>
      <c r="R2909" t="s">
        <v>8316</v>
      </c>
      <c r="S2909" s="14">
        <f t="shared" si="192"/>
        <v>42444.877743055549</v>
      </c>
      <c r="T2909" s="14">
        <f t="shared" si="193"/>
        <v>42504.877743055549</v>
      </c>
    </row>
    <row r="2910" spans="1:21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0"/>
        <v>3</v>
      </c>
      <c r="P2910">
        <f t="shared" si="191"/>
        <v>52.8</v>
      </c>
      <c r="Q2910" t="s">
        <v>8315</v>
      </c>
      <c r="R2910" t="s">
        <v>8316</v>
      </c>
      <c r="S2910" s="14">
        <f t="shared" si="192"/>
        <v>42499.731701388882</v>
      </c>
      <c r="T2910" s="14">
        <f t="shared" si="193"/>
        <v>42529.731701388882</v>
      </c>
    </row>
    <row r="2911" spans="1:21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0"/>
        <v>0</v>
      </c>
      <c r="P2911">
        <f t="shared" si="191"/>
        <v>20</v>
      </c>
      <c r="Q2911" t="s">
        <v>8315</v>
      </c>
      <c r="R2911" t="s">
        <v>8316</v>
      </c>
      <c r="S2911" s="14">
        <f t="shared" si="192"/>
        <v>41929.266215277778</v>
      </c>
      <c r="T2911" s="14">
        <f t="shared" si="193"/>
        <v>41968.823611111111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0"/>
        <v>0</v>
      </c>
      <c r="P2912">
        <f t="shared" si="191"/>
        <v>1</v>
      </c>
      <c r="Q2912" t="s">
        <v>8315</v>
      </c>
      <c r="R2912" t="s">
        <v>8316</v>
      </c>
      <c r="S2912" s="14">
        <f t="shared" si="192"/>
        <v>42107.841284722221</v>
      </c>
      <c r="T2912" s="14">
        <f t="shared" si="193"/>
        <v>42167.841284722221</v>
      </c>
      <c r="U2912">
        <f>YEAR(S2912)</f>
        <v>2015</v>
      </c>
    </row>
    <row r="2913" spans="1:21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0"/>
        <v>37</v>
      </c>
      <c r="P2913">
        <f t="shared" si="191"/>
        <v>46.93</v>
      </c>
      <c r="Q2913" t="s">
        <v>8315</v>
      </c>
      <c r="R2913" t="s">
        <v>8316</v>
      </c>
      <c r="S2913" s="14">
        <f t="shared" si="192"/>
        <v>42142.768819444449</v>
      </c>
      <c r="T2913" s="14">
        <f t="shared" si="193"/>
        <v>42182.768819444449</v>
      </c>
    </row>
    <row r="2914" spans="1:21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0"/>
        <v>14</v>
      </c>
      <c r="P2914">
        <f t="shared" si="191"/>
        <v>78.08</v>
      </c>
      <c r="Q2914" t="s">
        <v>8315</v>
      </c>
      <c r="R2914" t="s">
        <v>8316</v>
      </c>
      <c r="S2914" s="14">
        <f t="shared" si="192"/>
        <v>42354.131643518514</v>
      </c>
      <c r="T2914" s="14">
        <f t="shared" si="193"/>
        <v>42384.131643518514</v>
      </c>
    </row>
    <row r="2915" spans="1:21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0"/>
        <v>0</v>
      </c>
      <c r="P2915">
        <f t="shared" si="191"/>
        <v>1</v>
      </c>
      <c r="Q2915" t="s">
        <v>8315</v>
      </c>
      <c r="R2915" t="s">
        <v>8316</v>
      </c>
      <c r="S2915" s="14">
        <f t="shared" si="192"/>
        <v>41828.922905092593</v>
      </c>
      <c r="T2915" s="14">
        <f t="shared" si="193"/>
        <v>41888.922905092593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0"/>
        <v>0</v>
      </c>
      <c r="P2916">
        <f t="shared" si="191"/>
        <v>1</v>
      </c>
      <c r="Q2916" t="s">
        <v>8315</v>
      </c>
      <c r="R2916" t="s">
        <v>8316</v>
      </c>
      <c r="S2916" s="14">
        <f t="shared" si="192"/>
        <v>42017.907337962963</v>
      </c>
      <c r="T2916" s="14">
        <f t="shared" si="193"/>
        <v>42077.865671296298</v>
      </c>
      <c r="U2916">
        <f t="shared" ref="U2916:U2918" si="194">YEAR(S2916)</f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0"/>
        <v>61</v>
      </c>
      <c r="P2917">
        <f t="shared" si="191"/>
        <v>203.67</v>
      </c>
      <c r="Q2917" t="s">
        <v>8315</v>
      </c>
      <c r="R2917" t="s">
        <v>8316</v>
      </c>
      <c r="S2917" s="14">
        <f t="shared" si="192"/>
        <v>42415.398032407407</v>
      </c>
      <c r="T2917" s="14">
        <f t="shared" si="193"/>
        <v>42445.356365740736</v>
      </c>
      <c r="U2917">
        <f t="shared" si="194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0"/>
        <v>8</v>
      </c>
      <c r="P2918">
        <f t="shared" si="191"/>
        <v>20.71</v>
      </c>
      <c r="Q2918" t="s">
        <v>8315</v>
      </c>
      <c r="R2918" t="s">
        <v>8316</v>
      </c>
      <c r="S2918" s="14">
        <f t="shared" si="192"/>
        <v>41755.476724537039</v>
      </c>
      <c r="T2918" s="14">
        <f t="shared" si="193"/>
        <v>41778.476724537039</v>
      </c>
      <c r="U2918">
        <f t="shared" si="194"/>
        <v>2014</v>
      </c>
    </row>
    <row r="2919" spans="1:21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0"/>
        <v>22</v>
      </c>
      <c r="P2919">
        <f t="shared" si="191"/>
        <v>48.56</v>
      </c>
      <c r="Q2919" t="s">
        <v>8315</v>
      </c>
      <c r="R2919" t="s">
        <v>8316</v>
      </c>
      <c r="S2919" s="14">
        <f t="shared" si="192"/>
        <v>42245.234340277777</v>
      </c>
      <c r="T2919" s="14">
        <f t="shared" si="193"/>
        <v>42263.234340277777</v>
      </c>
    </row>
    <row r="2920" spans="1:21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0"/>
        <v>27</v>
      </c>
      <c r="P2920">
        <f t="shared" si="191"/>
        <v>68.099999999999994</v>
      </c>
      <c r="Q2920" t="s">
        <v>8315</v>
      </c>
      <c r="R2920" t="s">
        <v>8316</v>
      </c>
      <c r="S2920" s="14">
        <f t="shared" si="192"/>
        <v>42278.629710648151</v>
      </c>
      <c r="T2920" s="14">
        <f t="shared" si="193"/>
        <v>42306.629710648151</v>
      </c>
    </row>
    <row r="2921" spans="1:21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0"/>
        <v>9</v>
      </c>
      <c r="P2921">
        <f t="shared" si="191"/>
        <v>8.5</v>
      </c>
      <c r="Q2921" t="s">
        <v>8315</v>
      </c>
      <c r="R2921" t="s">
        <v>8316</v>
      </c>
      <c r="S2921" s="14">
        <f t="shared" si="192"/>
        <v>41826.61954861111</v>
      </c>
      <c r="T2921" s="14">
        <f t="shared" si="193"/>
        <v>41856.61954861111</v>
      </c>
    </row>
    <row r="2922" spans="1:21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0"/>
        <v>27</v>
      </c>
      <c r="P2922">
        <f t="shared" si="191"/>
        <v>51.62</v>
      </c>
      <c r="Q2922" t="s">
        <v>8315</v>
      </c>
      <c r="R2922" t="s">
        <v>8316</v>
      </c>
      <c r="S2922" s="14">
        <f t="shared" si="192"/>
        <v>42058.792476851857</v>
      </c>
      <c r="T2922" s="14">
        <f t="shared" si="193"/>
        <v>42088.750810185185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0"/>
        <v>129</v>
      </c>
      <c r="P2923">
        <f t="shared" si="191"/>
        <v>43</v>
      </c>
      <c r="Q2923" t="s">
        <v>8315</v>
      </c>
      <c r="R2923" t="s">
        <v>8357</v>
      </c>
      <c r="S2923" s="14">
        <f t="shared" si="192"/>
        <v>41877.886620370373</v>
      </c>
      <c r="T2923" s="14">
        <f t="shared" si="193"/>
        <v>41907.886620370373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0"/>
        <v>100</v>
      </c>
      <c r="P2924">
        <f t="shared" si="191"/>
        <v>83.33</v>
      </c>
      <c r="Q2924" t="s">
        <v>8315</v>
      </c>
      <c r="R2924" t="s">
        <v>8357</v>
      </c>
      <c r="S2924" s="14">
        <f t="shared" si="192"/>
        <v>42097.874155092592</v>
      </c>
      <c r="T2924" s="14">
        <f t="shared" si="193"/>
        <v>42142.874155092592</v>
      </c>
      <c r="U2924">
        <f>YEAR(S2924)</f>
        <v>2015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0"/>
        <v>100</v>
      </c>
      <c r="P2925">
        <f t="shared" si="191"/>
        <v>30</v>
      </c>
      <c r="Q2925" t="s">
        <v>8315</v>
      </c>
      <c r="R2925" t="s">
        <v>8357</v>
      </c>
      <c r="S2925" s="14">
        <f t="shared" si="192"/>
        <v>42013.15253472222</v>
      </c>
      <c r="T2925" s="14">
        <f t="shared" si="193"/>
        <v>42028.125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0"/>
        <v>103</v>
      </c>
      <c r="P2926">
        <f t="shared" si="191"/>
        <v>175.51</v>
      </c>
      <c r="Q2926" t="s">
        <v>8315</v>
      </c>
      <c r="R2926" t="s">
        <v>8357</v>
      </c>
      <c r="S2926" s="14">
        <f t="shared" si="192"/>
        <v>42103.556828703702</v>
      </c>
      <c r="T2926" s="14">
        <f t="shared" si="193"/>
        <v>42133.165972222225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0"/>
        <v>102</v>
      </c>
      <c r="P2927">
        <f t="shared" si="191"/>
        <v>231.66</v>
      </c>
      <c r="Q2927" t="s">
        <v>8315</v>
      </c>
      <c r="R2927" t="s">
        <v>8357</v>
      </c>
      <c r="S2927" s="14">
        <f t="shared" si="192"/>
        <v>41863.584120370368</v>
      </c>
      <c r="T2927" s="14">
        <f t="shared" si="193"/>
        <v>41893.584120370368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0"/>
        <v>125</v>
      </c>
      <c r="P2928">
        <f t="shared" si="191"/>
        <v>75</v>
      </c>
      <c r="Q2928" t="s">
        <v>8315</v>
      </c>
      <c r="R2928" t="s">
        <v>8357</v>
      </c>
      <c r="S2928" s="14">
        <f t="shared" si="192"/>
        <v>42044.765960648147</v>
      </c>
      <c r="T2928" s="14">
        <f t="shared" si="193"/>
        <v>42058.765960648147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0"/>
        <v>131</v>
      </c>
      <c r="P2929">
        <f t="shared" si="191"/>
        <v>112.14</v>
      </c>
      <c r="Q2929" t="s">
        <v>8315</v>
      </c>
      <c r="R2929" t="s">
        <v>8357</v>
      </c>
      <c r="S2929" s="14">
        <f t="shared" si="192"/>
        <v>41806.669317129628</v>
      </c>
      <c r="T2929" s="14">
        <f t="shared" si="193"/>
        <v>41835.208333333336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0"/>
        <v>100</v>
      </c>
      <c r="P2930">
        <f t="shared" si="191"/>
        <v>41.67</v>
      </c>
      <c r="Q2930" t="s">
        <v>8315</v>
      </c>
      <c r="R2930" t="s">
        <v>8357</v>
      </c>
      <c r="S2930" s="14">
        <f t="shared" si="192"/>
        <v>42403.998217592598</v>
      </c>
      <c r="T2930" s="14">
        <f t="shared" si="193"/>
        <v>42433.998217592598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0"/>
        <v>102</v>
      </c>
      <c r="P2931">
        <f t="shared" si="191"/>
        <v>255.17</v>
      </c>
      <c r="Q2931" t="s">
        <v>8315</v>
      </c>
      <c r="R2931" t="s">
        <v>8357</v>
      </c>
      <c r="S2931" s="14">
        <f t="shared" si="192"/>
        <v>41754.564328703702</v>
      </c>
      <c r="T2931" s="14">
        <f t="shared" si="193"/>
        <v>41784.564328703702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0"/>
        <v>101</v>
      </c>
      <c r="P2932">
        <f t="shared" si="191"/>
        <v>162.77000000000001</v>
      </c>
      <c r="Q2932" t="s">
        <v>8315</v>
      </c>
      <c r="R2932" t="s">
        <v>8357</v>
      </c>
      <c r="S2932" s="14">
        <f t="shared" si="192"/>
        <v>42101.584074074075</v>
      </c>
      <c r="T2932" s="14">
        <f t="shared" si="193"/>
        <v>42131.584074074075</v>
      </c>
      <c r="U2932">
        <f>YEAR(S2932)</f>
        <v>2015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0"/>
        <v>106</v>
      </c>
      <c r="P2933">
        <f t="shared" si="191"/>
        <v>88.33</v>
      </c>
      <c r="Q2933" t="s">
        <v>8315</v>
      </c>
      <c r="R2933" t="s">
        <v>8357</v>
      </c>
      <c r="S2933" s="14">
        <f t="shared" si="192"/>
        <v>41872.291238425925</v>
      </c>
      <c r="T2933" s="14">
        <f t="shared" si="193"/>
        <v>41897.255555555559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0"/>
        <v>105</v>
      </c>
      <c r="P2934">
        <f t="shared" si="191"/>
        <v>85.74</v>
      </c>
      <c r="Q2934" t="s">
        <v>8315</v>
      </c>
      <c r="R2934" t="s">
        <v>8357</v>
      </c>
      <c r="S2934" s="14">
        <f t="shared" si="192"/>
        <v>42025.164780092593</v>
      </c>
      <c r="T2934" s="14">
        <f t="shared" si="193"/>
        <v>42056.458333333328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0"/>
        <v>103</v>
      </c>
      <c r="P2935">
        <f t="shared" si="191"/>
        <v>47.57</v>
      </c>
      <c r="Q2935" t="s">
        <v>8315</v>
      </c>
      <c r="R2935" t="s">
        <v>8357</v>
      </c>
      <c r="S2935" s="14">
        <f t="shared" si="192"/>
        <v>42495.956631944442</v>
      </c>
      <c r="T2935" s="14">
        <f t="shared" si="193"/>
        <v>42525.956631944442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0"/>
        <v>108</v>
      </c>
      <c r="P2936">
        <f t="shared" si="191"/>
        <v>72.97</v>
      </c>
      <c r="Q2936" t="s">
        <v>8315</v>
      </c>
      <c r="R2936" t="s">
        <v>8357</v>
      </c>
      <c r="S2936" s="14">
        <f t="shared" si="192"/>
        <v>41775.636157407411</v>
      </c>
      <c r="T2936" s="14">
        <f t="shared" si="193"/>
        <v>41805.636157407411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0"/>
        <v>101</v>
      </c>
      <c r="P2937">
        <f t="shared" si="191"/>
        <v>90.54</v>
      </c>
      <c r="Q2937" t="s">
        <v>8315</v>
      </c>
      <c r="R2937" t="s">
        <v>8357</v>
      </c>
      <c r="S2937" s="14">
        <f t="shared" si="192"/>
        <v>42553.583425925928</v>
      </c>
      <c r="T2937" s="14">
        <f t="shared" si="193"/>
        <v>42611.708333333328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0"/>
        <v>128</v>
      </c>
      <c r="P2938">
        <f t="shared" si="191"/>
        <v>37.65</v>
      </c>
      <c r="Q2938" t="s">
        <v>8315</v>
      </c>
      <c r="R2938" t="s">
        <v>8357</v>
      </c>
      <c r="S2938" s="14">
        <f t="shared" si="192"/>
        <v>41912.650729166664</v>
      </c>
      <c r="T2938" s="14">
        <f t="shared" si="193"/>
        <v>41925.207638888889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0"/>
        <v>133</v>
      </c>
      <c r="P2939">
        <f t="shared" si="191"/>
        <v>36.36</v>
      </c>
      <c r="Q2939" t="s">
        <v>8315</v>
      </c>
      <c r="R2939" t="s">
        <v>8357</v>
      </c>
      <c r="S2939" s="14">
        <f t="shared" si="192"/>
        <v>41803.457326388889</v>
      </c>
      <c r="T2939" s="14">
        <f t="shared" si="193"/>
        <v>41833.457326388889</v>
      </c>
      <c r="U2939">
        <f>YEAR(S2939)</f>
        <v>2014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0"/>
        <v>101</v>
      </c>
      <c r="P2940">
        <f t="shared" si="191"/>
        <v>126.72</v>
      </c>
      <c r="Q2940" t="s">
        <v>8315</v>
      </c>
      <c r="R2940" t="s">
        <v>8357</v>
      </c>
      <c r="S2940" s="14">
        <f t="shared" si="192"/>
        <v>42004.703865740739</v>
      </c>
      <c r="T2940" s="14">
        <f t="shared" si="193"/>
        <v>42034.703865740739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0"/>
        <v>103</v>
      </c>
      <c r="P2941">
        <f t="shared" si="191"/>
        <v>329.2</v>
      </c>
      <c r="Q2941" t="s">
        <v>8315</v>
      </c>
      <c r="R2941" t="s">
        <v>8357</v>
      </c>
      <c r="S2941" s="14">
        <f t="shared" si="192"/>
        <v>41845.809166666666</v>
      </c>
      <c r="T2941" s="14">
        <f t="shared" si="193"/>
        <v>41879.041666666664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0"/>
        <v>107</v>
      </c>
      <c r="P2942">
        <f t="shared" si="191"/>
        <v>81.239999999999995</v>
      </c>
      <c r="Q2942" t="s">
        <v>8315</v>
      </c>
      <c r="R2942" t="s">
        <v>8357</v>
      </c>
      <c r="S2942" s="14">
        <f t="shared" si="192"/>
        <v>41982.773356481484</v>
      </c>
      <c r="T2942" s="14">
        <f t="shared" si="193"/>
        <v>42022.773356481484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0"/>
        <v>0</v>
      </c>
      <c r="P2943">
        <f t="shared" si="191"/>
        <v>1</v>
      </c>
      <c r="Q2943" t="s">
        <v>8315</v>
      </c>
      <c r="R2943" t="s">
        <v>8355</v>
      </c>
      <c r="S2943" s="14">
        <f t="shared" si="192"/>
        <v>42034.960127314815</v>
      </c>
      <c r="T2943" s="14">
        <f t="shared" si="193"/>
        <v>42064.960127314815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0"/>
        <v>20</v>
      </c>
      <c r="P2944">
        <f t="shared" si="191"/>
        <v>202.23</v>
      </c>
      <c r="Q2944" t="s">
        <v>8315</v>
      </c>
      <c r="R2944" t="s">
        <v>8355</v>
      </c>
      <c r="S2944" s="14">
        <f t="shared" si="192"/>
        <v>42334.803923611107</v>
      </c>
      <c r="T2944" s="14">
        <f t="shared" si="19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0"/>
        <v>0</v>
      </c>
      <c r="P2945">
        <f t="shared" si="191"/>
        <v>0</v>
      </c>
      <c r="Q2945" t="s">
        <v>8315</v>
      </c>
      <c r="R2945" t="s">
        <v>8355</v>
      </c>
      <c r="S2945" s="14">
        <f t="shared" si="192"/>
        <v>42077.129398148143</v>
      </c>
      <c r="T2945" s="14">
        <f t="shared" si="19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90"/>
        <v>1</v>
      </c>
      <c r="P2946">
        <f t="shared" si="191"/>
        <v>100</v>
      </c>
      <c r="Q2946" t="s">
        <v>8315</v>
      </c>
      <c r="R2946" t="s">
        <v>8355</v>
      </c>
      <c r="S2946" s="14">
        <f t="shared" si="192"/>
        <v>42132.9143287037</v>
      </c>
      <c r="T2946" s="14">
        <f t="shared" si="19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5">ROUND(E2947/D2947*100,0)</f>
        <v>0</v>
      </c>
      <c r="P2947">
        <f t="shared" ref="P2947:P3010" si="196">IFERROR(ROUND(E2947/L2947,2),0)</f>
        <v>0</v>
      </c>
      <c r="Q2947" t="s">
        <v>8315</v>
      </c>
      <c r="R2947" t="s">
        <v>8355</v>
      </c>
      <c r="S2947" s="14">
        <f t="shared" ref="S2947:S3010" si="197">(((J2947/60)/60)/24)+DATE(1970,1,1)</f>
        <v>42118.139583333337</v>
      </c>
      <c r="T2947" s="14">
        <f t="shared" ref="T2947:T3010" si="198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5"/>
        <v>0</v>
      </c>
      <c r="P2948">
        <f t="shared" si="196"/>
        <v>1</v>
      </c>
      <c r="Q2948" t="s">
        <v>8315</v>
      </c>
      <c r="R2948" t="s">
        <v>8355</v>
      </c>
      <c r="S2948" s="14">
        <f t="shared" si="197"/>
        <v>42567.531157407408</v>
      </c>
      <c r="T2948" s="14">
        <f t="shared" si="198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5"/>
        <v>4</v>
      </c>
      <c r="P2949">
        <f t="shared" si="196"/>
        <v>82.46</v>
      </c>
      <c r="Q2949" t="s">
        <v>8315</v>
      </c>
      <c r="R2949" t="s">
        <v>8355</v>
      </c>
      <c r="S2949" s="14">
        <f t="shared" si="197"/>
        <v>42649.562118055561</v>
      </c>
      <c r="T2949" s="14">
        <f t="shared" si="198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5"/>
        <v>0</v>
      </c>
      <c r="P2950">
        <f t="shared" si="196"/>
        <v>2.67</v>
      </c>
      <c r="Q2950" t="s">
        <v>8315</v>
      </c>
      <c r="R2950" t="s">
        <v>8355</v>
      </c>
      <c r="S2950" s="14">
        <f t="shared" si="197"/>
        <v>42097.649224537032</v>
      </c>
      <c r="T2950" s="14">
        <f t="shared" si="198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5"/>
        <v>3</v>
      </c>
      <c r="P2951">
        <f t="shared" si="196"/>
        <v>12.5</v>
      </c>
      <c r="Q2951" t="s">
        <v>8315</v>
      </c>
      <c r="R2951" t="s">
        <v>8355</v>
      </c>
      <c r="S2951" s="14">
        <f t="shared" si="197"/>
        <v>42297.823113425926</v>
      </c>
      <c r="T2951" s="14">
        <f t="shared" si="198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5"/>
        <v>0</v>
      </c>
      <c r="P2952">
        <f t="shared" si="196"/>
        <v>0</v>
      </c>
      <c r="Q2952" t="s">
        <v>8315</v>
      </c>
      <c r="R2952" t="s">
        <v>8355</v>
      </c>
      <c r="S2952" s="14">
        <f t="shared" si="197"/>
        <v>42362.36518518519</v>
      </c>
      <c r="T2952" s="14">
        <f t="shared" si="198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5"/>
        <v>2</v>
      </c>
      <c r="P2953">
        <f t="shared" si="196"/>
        <v>18.899999999999999</v>
      </c>
      <c r="Q2953" t="s">
        <v>8315</v>
      </c>
      <c r="R2953" t="s">
        <v>8355</v>
      </c>
      <c r="S2953" s="14">
        <f t="shared" si="197"/>
        <v>41872.802928240737</v>
      </c>
      <c r="T2953" s="14">
        <f t="shared" si="198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5"/>
        <v>8</v>
      </c>
      <c r="P2954">
        <f t="shared" si="196"/>
        <v>200.63</v>
      </c>
      <c r="Q2954" t="s">
        <v>8315</v>
      </c>
      <c r="R2954" t="s">
        <v>8355</v>
      </c>
      <c r="S2954" s="14">
        <f t="shared" si="197"/>
        <v>42628.690266203703</v>
      </c>
      <c r="T2954" s="14">
        <f t="shared" si="198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5"/>
        <v>0</v>
      </c>
      <c r="P2955">
        <f t="shared" si="196"/>
        <v>201.67</v>
      </c>
      <c r="Q2955" t="s">
        <v>8315</v>
      </c>
      <c r="R2955" t="s">
        <v>8355</v>
      </c>
      <c r="S2955" s="14">
        <f t="shared" si="197"/>
        <v>42255.791909722218</v>
      </c>
      <c r="T2955" s="14">
        <f t="shared" si="198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5"/>
        <v>0</v>
      </c>
      <c r="P2956">
        <f t="shared" si="196"/>
        <v>0</v>
      </c>
      <c r="Q2956" t="s">
        <v>8315</v>
      </c>
      <c r="R2956" t="s">
        <v>8355</v>
      </c>
      <c r="S2956" s="14">
        <f t="shared" si="197"/>
        <v>42790.583368055552</v>
      </c>
      <c r="T2956" s="14">
        <f t="shared" si="198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5"/>
        <v>60</v>
      </c>
      <c r="P2957">
        <f t="shared" si="196"/>
        <v>65</v>
      </c>
      <c r="Q2957" t="s">
        <v>8315</v>
      </c>
      <c r="R2957" t="s">
        <v>8355</v>
      </c>
      <c r="S2957" s="14">
        <f t="shared" si="197"/>
        <v>42141.741307870368</v>
      </c>
      <c r="T2957" s="14">
        <f t="shared" si="198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5"/>
        <v>17</v>
      </c>
      <c r="P2958">
        <f t="shared" si="196"/>
        <v>66.099999999999994</v>
      </c>
      <c r="Q2958" t="s">
        <v>8315</v>
      </c>
      <c r="R2958" t="s">
        <v>8355</v>
      </c>
      <c r="S2958" s="14">
        <f t="shared" si="197"/>
        <v>42464.958912037036</v>
      </c>
      <c r="T2958" s="14">
        <f t="shared" si="198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5"/>
        <v>2</v>
      </c>
      <c r="P2959">
        <f t="shared" si="196"/>
        <v>93.33</v>
      </c>
      <c r="Q2959" t="s">
        <v>8315</v>
      </c>
      <c r="R2959" t="s">
        <v>8355</v>
      </c>
      <c r="S2959" s="14">
        <f t="shared" si="197"/>
        <v>42031.011249999996</v>
      </c>
      <c r="T2959" s="14">
        <f t="shared" si="198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5"/>
        <v>0</v>
      </c>
      <c r="P2960">
        <f t="shared" si="196"/>
        <v>0</v>
      </c>
      <c r="Q2960" t="s">
        <v>8315</v>
      </c>
      <c r="R2960" t="s">
        <v>8355</v>
      </c>
      <c r="S2960" s="14">
        <f t="shared" si="197"/>
        <v>42438.779131944444</v>
      </c>
      <c r="T2960" s="14">
        <f t="shared" si="198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5"/>
        <v>0</v>
      </c>
      <c r="P2961">
        <f t="shared" si="196"/>
        <v>0</v>
      </c>
      <c r="Q2961" t="s">
        <v>8315</v>
      </c>
      <c r="R2961" t="s">
        <v>8355</v>
      </c>
      <c r="S2961" s="14">
        <f t="shared" si="197"/>
        <v>42498.008391203708</v>
      </c>
      <c r="T2961" s="14">
        <f t="shared" si="198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5"/>
        <v>0</v>
      </c>
      <c r="P2962">
        <f t="shared" si="196"/>
        <v>0</v>
      </c>
      <c r="Q2962" t="s">
        <v>8315</v>
      </c>
      <c r="R2962" t="s">
        <v>8355</v>
      </c>
      <c r="S2962" s="14">
        <f t="shared" si="197"/>
        <v>41863.757210648146</v>
      </c>
      <c r="T2962" s="14">
        <f t="shared" si="198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5"/>
        <v>110</v>
      </c>
      <c r="P2963">
        <f t="shared" si="196"/>
        <v>50.75</v>
      </c>
      <c r="Q2963" t="s">
        <v>8315</v>
      </c>
      <c r="R2963" t="s">
        <v>8316</v>
      </c>
      <c r="S2963" s="14">
        <f t="shared" si="197"/>
        <v>42061.212488425925</v>
      </c>
      <c r="T2963" s="14">
        <f t="shared" si="198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5"/>
        <v>122</v>
      </c>
      <c r="P2964">
        <f t="shared" si="196"/>
        <v>60.9</v>
      </c>
      <c r="Q2964" t="s">
        <v>8315</v>
      </c>
      <c r="R2964" t="s">
        <v>8316</v>
      </c>
      <c r="S2964" s="14">
        <f t="shared" si="197"/>
        <v>42036.24428240741</v>
      </c>
      <c r="T2964" s="14">
        <f t="shared" si="198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5"/>
        <v>107</v>
      </c>
      <c r="P2965">
        <f t="shared" si="196"/>
        <v>109.03</v>
      </c>
      <c r="Q2965" t="s">
        <v>8315</v>
      </c>
      <c r="R2965" t="s">
        <v>8316</v>
      </c>
      <c r="S2965" s="14">
        <f t="shared" si="197"/>
        <v>42157.470185185186</v>
      </c>
      <c r="T2965" s="14">
        <f t="shared" si="198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5"/>
        <v>101</v>
      </c>
      <c r="P2966">
        <f t="shared" si="196"/>
        <v>25.69</v>
      </c>
      <c r="Q2966" t="s">
        <v>8315</v>
      </c>
      <c r="R2966" t="s">
        <v>8316</v>
      </c>
      <c r="S2966" s="14">
        <f t="shared" si="197"/>
        <v>41827.909942129627</v>
      </c>
      <c r="T2966" s="14">
        <f t="shared" si="198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5"/>
        <v>109</v>
      </c>
      <c r="P2967">
        <f t="shared" si="196"/>
        <v>41.92</v>
      </c>
      <c r="Q2967" t="s">
        <v>8315</v>
      </c>
      <c r="R2967" t="s">
        <v>8316</v>
      </c>
      <c r="S2967" s="14">
        <f t="shared" si="197"/>
        <v>42162.729548611111</v>
      </c>
      <c r="T2967" s="14">
        <f t="shared" si="198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5"/>
        <v>114</v>
      </c>
      <c r="P2968">
        <f t="shared" si="196"/>
        <v>88.77</v>
      </c>
      <c r="Q2968" t="s">
        <v>8315</v>
      </c>
      <c r="R2968" t="s">
        <v>8316</v>
      </c>
      <c r="S2968" s="14">
        <f t="shared" si="197"/>
        <v>42233.738564814819</v>
      </c>
      <c r="T2968" s="14">
        <f t="shared" si="198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5"/>
        <v>114</v>
      </c>
      <c r="P2969">
        <f t="shared" si="196"/>
        <v>80.23</v>
      </c>
      <c r="Q2969" t="s">
        <v>8315</v>
      </c>
      <c r="R2969" t="s">
        <v>8316</v>
      </c>
      <c r="S2969" s="14">
        <f t="shared" si="197"/>
        <v>42042.197824074072</v>
      </c>
      <c r="T2969" s="14">
        <f t="shared" si="198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5"/>
        <v>106</v>
      </c>
      <c r="P2970">
        <f t="shared" si="196"/>
        <v>78.94</v>
      </c>
      <c r="Q2970" t="s">
        <v>8315</v>
      </c>
      <c r="R2970" t="s">
        <v>8316</v>
      </c>
      <c r="S2970" s="14">
        <f t="shared" si="197"/>
        <v>42585.523842592593</v>
      </c>
      <c r="T2970" s="14">
        <f t="shared" si="198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5"/>
        <v>163</v>
      </c>
      <c r="P2971">
        <f t="shared" si="196"/>
        <v>95.59</v>
      </c>
      <c r="Q2971" t="s">
        <v>8315</v>
      </c>
      <c r="R2971" t="s">
        <v>8316</v>
      </c>
      <c r="S2971" s="14">
        <f t="shared" si="197"/>
        <v>42097.786493055552</v>
      </c>
      <c r="T2971" s="14">
        <f t="shared" si="198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5"/>
        <v>106</v>
      </c>
      <c r="P2972">
        <f t="shared" si="196"/>
        <v>69.89</v>
      </c>
      <c r="Q2972" t="s">
        <v>8315</v>
      </c>
      <c r="R2972" t="s">
        <v>8316</v>
      </c>
      <c r="S2972" s="14">
        <f t="shared" si="197"/>
        <v>41808.669571759259</v>
      </c>
      <c r="T2972" s="14">
        <f t="shared" si="198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5"/>
        <v>100</v>
      </c>
      <c r="P2973">
        <f t="shared" si="196"/>
        <v>74.53</v>
      </c>
      <c r="Q2973" t="s">
        <v>8315</v>
      </c>
      <c r="R2973" t="s">
        <v>8316</v>
      </c>
      <c r="S2973" s="14">
        <f t="shared" si="197"/>
        <v>41852.658310185187</v>
      </c>
      <c r="T2973" s="14">
        <f t="shared" si="198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5"/>
        <v>105</v>
      </c>
      <c r="P2974">
        <f t="shared" si="196"/>
        <v>123.94</v>
      </c>
      <c r="Q2974" t="s">
        <v>8315</v>
      </c>
      <c r="R2974" t="s">
        <v>8316</v>
      </c>
      <c r="S2974" s="14">
        <f t="shared" si="197"/>
        <v>42694.110185185185</v>
      </c>
      <c r="T2974" s="14">
        <f t="shared" si="198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5"/>
        <v>175</v>
      </c>
      <c r="P2975">
        <f t="shared" si="196"/>
        <v>264.85000000000002</v>
      </c>
      <c r="Q2975" t="s">
        <v>8315</v>
      </c>
      <c r="R2975" t="s">
        <v>8316</v>
      </c>
      <c r="S2975" s="14">
        <f t="shared" si="197"/>
        <v>42341.818379629629</v>
      </c>
      <c r="T2975" s="14">
        <f t="shared" si="198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5"/>
        <v>102</v>
      </c>
      <c r="P2976">
        <f t="shared" si="196"/>
        <v>58.62</v>
      </c>
      <c r="Q2976" t="s">
        <v>8315</v>
      </c>
      <c r="R2976" t="s">
        <v>8316</v>
      </c>
      <c r="S2976" s="14">
        <f t="shared" si="197"/>
        <v>41880.061006944445</v>
      </c>
      <c r="T2976" s="14">
        <f t="shared" si="198"/>
        <v>41908.065972222219</v>
      </c>
    </row>
    <row r="2977" spans="1:21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5"/>
        <v>100</v>
      </c>
      <c r="P2977">
        <f t="shared" si="196"/>
        <v>70.88</v>
      </c>
      <c r="Q2977" t="s">
        <v>8315</v>
      </c>
      <c r="R2977" t="s">
        <v>8316</v>
      </c>
      <c r="S2977" s="14">
        <f t="shared" si="197"/>
        <v>41941.683865740742</v>
      </c>
      <c r="T2977" s="14">
        <f t="shared" si="198"/>
        <v>41970.125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5"/>
        <v>171</v>
      </c>
      <c r="P2978">
        <f t="shared" si="196"/>
        <v>8.57</v>
      </c>
      <c r="Q2978" t="s">
        <v>8315</v>
      </c>
      <c r="R2978" t="s">
        <v>8316</v>
      </c>
      <c r="S2978" s="14">
        <f t="shared" si="197"/>
        <v>42425.730671296296</v>
      </c>
      <c r="T2978" s="14">
        <f t="shared" si="198"/>
        <v>42442.5</v>
      </c>
      <c r="U2978">
        <f>YEAR(S2978)</f>
        <v>2016</v>
      </c>
    </row>
    <row r="2979" spans="1:21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5"/>
        <v>114</v>
      </c>
      <c r="P2979">
        <f t="shared" si="196"/>
        <v>113.57</v>
      </c>
      <c r="Q2979" t="s">
        <v>8315</v>
      </c>
      <c r="R2979" t="s">
        <v>8316</v>
      </c>
      <c r="S2979" s="14">
        <f t="shared" si="197"/>
        <v>42026.88118055556</v>
      </c>
      <c r="T2979" s="14">
        <f t="shared" si="198"/>
        <v>42086.093055555553</v>
      </c>
    </row>
    <row r="2980" spans="1:21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5"/>
        <v>129</v>
      </c>
      <c r="P2980">
        <f t="shared" si="196"/>
        <v>60.69</v>
      </c>
      <c r="Q2980" t="s">
        <v>8315</v>
      </c>
      <c r="R2980" t="s">
        <v>8316</v>
      </c>
      <c r="S2980" s="14">
        <f t="shared" si="197"/>
        <v>41922.640590277777</v>
      </c>
      <c r="T2980" s="14">
        <f t="shared" si="198"/>
        <v>41932.249305555553</v>
      </c>
    </row>
    <row r="2981" spans="1:21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5"/>
        <v>101</v>
      </c>
      <c r="P2981">
        <f t="shared" si="196"/>
        <v>110.22</v>
      </c>
      <c r="Q2981" t="s">
        <v>8315</v>
      </c>
      <c r="R2981" t="s">
        <v>8316</v>
      </c>
      <c r="S2981" s="14">
        <f t="shared" si="197"/>
        <v>41993.824340277773</v>
      </c>
      <c r="T2981" s="14">
        <f t="shared" si="198"/>
        <v>42010.25</v>
      </c>
    </row>
    <row r="2982" spans="1:21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5"/>
        <v>109</v>
      </c>
      <c r="P2982">
        <f t="shared" si="196"/>
        <v>136.46</v>
      </c>
      <c r="Q2982" t="s">
        <v>8315</v>
      </c>
      <c r="R2982" t="s">
        <v>8316</v>
      </c>
      <c r="S2982" s="14">
        <f t="shared" si="197"/>
        <v>42219.915856481486</v>
      </c>
      <c r="T2982" s="14">
        <f t="shared" si="198"/>
        <v>42240.083333333328</v>
      </c>
    </row>
    <row r="2983" spans="1:21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5"/>
        <v>129</v>
      </c>
      <c r="P2983">
        <f t="shared" si="196"/>
        <v>53.16</v>
      </c>
      <c r="Q2983" t="s">
        <v>8315</v>
      </c>
      <c r="R2983" t="s">
        <v>8355</v>
      </c>
      <c r="S2983" s="14">
        <f t="shared" si="197"/>
        <v>42225.559675925921</v>
      </c>
      <c r="T2983" s="14">
        <f t="shared" si="198"/>
        <v>42270.559675925921</v>
      </c>
    </row>
    <row r="2984" spans="1:21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5"/>
        <v>102</v>
      </c>
      <c r="P2984">
        <f t="shared" si="196"/>
        <v>86.49</v>
      </c>
      <c r="Q2984" t="s">
        <v>8315</v>
      </c>
      <c r="R2984" t="s">
        <v>8355</v>
      </c>
      <c r="S2984" s="14">
        <f t="shared" si="197"/>
        <v>42381.686840277776</v>
      </c>
      <c r="T2984" s="14">
        <f t="shared" si="198"/>
        <v>42411.686840277776</v>
      </c>
    </row>
    <row r="2985" spans="1:21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5"/>
        <v>147</v>
      </c>
      <c r="P2985">
        <f t="shared" si="196"/>
        <v>155.24</v>
      </c>
      <c r="Q2985" t="s">
        <v>8315</v>
      </c>
      <c r="R2985" t="s">
        <v>8355</v>
      </c>
      <c r="S2985" s="14">
        <f t="shared" si="197"/>
        <v>41894.632361111115</v>
      </c>
      <c r="T2985" s="14">
        <f t="shared" si="198"/>
        <v>41954.674027777779</v>
      </c>
    </row>
    <row r="2986" spans="1:21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5"/>
        <v>100</v>
      </c>
      <c r="P2986">
        <f t="shared" si="196"/>
        <v>115.08</v>
      </c>
      <c r="Q2986" t="s">
        <v>8315</v>
      </c>
      <c r="R2986" t="s">
        <v>8355</v>
      </c>
      <c r="S2986" s="14">
        <f t="shared" si="197"/>
        <v>42576.278715277775</v>
      </c>
      <c r="T2986" s="14">
        <f t="shared" si="198"/>
        <v>42606.278715277775</v>
      </c>
    </row>
    <row r="2987" spans="1:21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5"/>
        <v>122</v>
      </c>
      <c r="P2987">
        <f t="shared" si="196"/>
        <v>109.59</v>
      </c>
      <c r="Q2987" t="s">
        <v>8315</v>
      </c>
      <c r="R2987" t="s">
        <v>8355</v>
      </c>
      <c r="S2987" s="14">
        <f t="shared" si="197"/>
        <v>42654.973703703698</v>
      </c>
      <c r="T2987" s="14">
        <f t="shared" si="198"/>
        <v>42674.166666666672</v>
      </c>
    </row>
    <row r="2988" spans="1:21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5"/>
        <v>106</v>
      </c>
      <c r="P2988">
        <f t="shared" si="196"/>
        <v>45.21</v>
      </c>
      <c r="Q2988" t="s">
        <v>8315</v>
      </c>
      <c r="R2988" t="s">
        <v>8355</v>
      </c>
      <c r="S2988" s="14">
        <f t="shared" si="197"/>
        <v>42431.500069444446</v>
      </c>
      <c r="T2988" s="14">
        <f t="shared" si="198"/>
        <v>42491.458402777775</v>
      </c>
    </row>
    <row r="2989" spans="1:21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5"/>
        <v>110</v>
      </c>
      <c r="P2989">
        <f t="shared" si="196"/>
        <v>104.15</v>
      </c>
      <c r="Q2989" t="s">
        <v>8315</v>
      </c>
      <c r="R2989" t="s">
        <v>8355</v>
      </c>
      <c r="S2989" s="14">
        <f t="shared" si="197"/>
        <v>42627.307303240741</v>
      </c>
      <c r="T2989" s="14">
        <f t="shared" si="198"/>
        <v>42656</v>
      </c>
    </row>
    <row r="2990" spans="1:21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5"/>
        <v>100</v>
      </c>
      <c r="P2990">
        <f t="shared" si="196"/>
        <v>35.71</v>
      </c>
      <c r="Q2990" t="s">
        <v>8315</v>
      </c>
      <c r="R2990" t="s">
        <v>8355</v>
      </c>
      <c r="S2990" s="14">
        <f t="shared" si="197"/>
        <v>42511.362048611118</v>
      </c>
      <c r="T2990" s="14">
        <f t="shared" si="198"/>
        <v>42541.362048611118</v>
      </c>
    </row>
    <row r="2991" spans="1:21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5"/>
        <v>177</v>
      </c>
      <c r="P2991">
        <f t="shared" si="196"/>
        <v>97</v>
      </c>
      <c r="Q2991" t="s">
        <v>8315</v>
      </c>
      <c r="R2991" t="s">
        <v>8355</v>
      </c>
      <c r="S2991" s="14">
        <f t="shared" si="197"/>
        <v>42337.02039351852</v>
      </c>
      <c r="T2991" s="14">
        <f t="shared" si="198"/>
        <v>42359.207638888889</v>
      </c>
    </row>
    <row r="2992" spans="1:21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5"/>
        <v>100</v>
      </c>
      <c r="P2992">
        <f t="shared" si="196"/>
        <v>370.37</v>
      </c>
      <c r="Q2992" t="s">
        <v>8315</v>
      </c>
      <c r="R2992" t="s">
        <v>8355</v>
      </c>
      <c r="S2992" s="14">
        <f t="shared" si="197"/>
        <v>42341.57430555555</v>
      </c>
      <c r="T2992" s="14">
        <f t="shared" si="198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5"/>
        <v>103</v>
      </c>
      <c r="P2993">
        <f t="shared" si="196"/>
        <v>94.41</v>
      </c>
      <c r="Q2993" t="s">
        <v>8315</v>
      </c>
      <c r="R2993" t="s">
        <v>8355</v>
      </c>
      <c r="S2993" s="14">
        <f t="shared" si="197"/>
        <v>42740.837152777778</v>
      </c>
      <c r="T2993" s="14">
        <f t="shared" si="198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5"/>
        <v>105</v>
      </c>
      <c r="P2994">
        <f t="shared" si="196"/>
        <v>48.98</v>
      </c>
      <c r="Q2994" t="s">
        <v>8315</v>
      </c>
      <c r="R2994" t="s">
        <v>8355</v>
      </c>
      <c r="S2994" s="14">
        <f t="shared" si="197"/>
        <v>42622.767476851848</v>
      </c>
      <c r="T2994" s="14">
        <f t="shared" si="198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5"/>
        <v>100</v>
      </c>
      <c r="P2995">
        <f t="shared" si="196"/>
        <v>45.59</v>
      </c>
      <c r="Q2995" t="s">
        <v>8315</v>
      </c>
      <c r="R2995" t="s">
        <v>8355</v>
      </c>
      <c r="S2995" s="14">
        <f t="shared" si="197"/>
        <v>42390.838738425926</v>
      </c>
      <c r="T2995" s="14">
        <f t="shared" si="198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5"/>
        <v>458</v>
      </c>
      <c r="P2996">
        <f t="shared" si="196"/>
        <v>23.28</v>
      </c>
      <c r="Q2996" t="s">
        <v>8315</v>
      </c>
      <c r="R2996" t="s">
        <v>8355</v>
      </c>
      <c r="S2996" s="14">
        <f t="shared" si="197"/>
        <v>41885.478842592594</v>
      </c>
      <c r="T2996" s="14">
        <f t="shared" si="198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5"/>
        <v>105</v>
      </c>
      <c r="P2997">
        <f t="shared" si="196"/>
        <v>63.23</v>
      </c>
      <c r="Q2997" t="s">
        <v>8315</v>
      </c>
      <c r="R2997" t="s">
        <v>8355</v>
      </c>
      <c r="S2997" s="14">
        <f t="shared" si="197"/>
        <v>42724.665173611109</v>
      </c>
      <c r="T2997" s="14">
        <f t="shared" si="198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5"/>
        <v>172</v>
      </c>
      <c r="P2998">
        <f t="shared" si="196"/>
        <v>153.52000000000001</v>
      </c>
      <c r="Q2998" t="s">
        <v>8315</v>
      </c>
      <c r="R2998" t="s">
        <v>8355</v>
      </c>
      <c r="S2998" s="14">
        <f t="shared" si="197"/>
        <v>42090.912500000006</v>
      </c>
      <c r="T2998" s="14">
        <f t="shared" si="198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5"/>
        <v>104</v>
      </c>
      <c r="P2999">
        <f t="shared" si="196"/>
        <v>90.2</v>
      </c>
      <c r="Q2999" t="s">
        <v>8315</v>
      </c>
      <c r="R2999" t="s">
        <v>8355</v>
      </c>
      <c r="S2999" s="14">
        <f t="shared" si="197"/>
        <v>42775.733715277776</v>
      </c>
      <c r="T2999" s="14">
        <f t="shared" si="198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5"/>
        <v>103</v>
      </c>
      <c r="P3000">
        <f t="shared" si="196"/>
        <v>118.97</v>
      </c>
      <c r="Q3000" t="s">
        <v>8315</v>
      </c>
      <c r="R3000" t="s">
        <v>8355</v>
      </c>
      <c r="S3000" s="14">
        <f t="shared" si="197"/>
        <v>41778.193622685183</v>
      </c>
      <c r="T3000" s="14">
        <f t="shared" si="198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5"/>
        <v>119</v>
      </c>
      <c r="P3001">
        <f t="shared" si="196"/>
        <v>80.25</v>
      </c>
      <c r="Q3001" t="s">
        <v>8315</v>
      </c>
      <c r="R3001" t="s">
        <v>8355</v>
      </c>
      <c r="S3001" s="14">
        <f t="shared" si="197"/>
        <v>42780.740277777775</v>
      </c>
      <c r="T3001" s="14">
        <f t="shared" si="198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5"/>
        <v>100</v>
      </c>
      <c r="P3002">
        <f t="shared" si="196"/>
        <v>62.5</v>
      </c>
      <c r="Q3002" t="s">
        <v>8315</v>
      </c>
      <c r="R3002" t="s">
        <v>8355</v>
      </c>
      <c r="S3002" s="14">
        <f t="shared" si="197"/>
        <v>42752.827199074076</v>
      </c>
      <c r="T3002" s="14">
        <f t="shared" si="198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5"/>
        <v>319</v>
      </c>
      <c r="P3003">
        <f t="shared" si="196"/>
        <v>131.38</v>
      </c>
      <c r="Q3003" t="s">
        <v>8315</v>
      </c>
      <c r="R3003" t="s">
        <v>8355</v>
      </c>
      <c r="S3003" s="14">
        <f t="shared" si="197"/>
        <v>42534.895625000005</v>
      </c>
      <c r="T3003" s="14">
        <f t="shared" si="198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5"/>
        <v>109</v>
      </c>
      <c r="P3004">
        <f t="shared" si="196"/>
        <v>73.03</v>
      </c>
      <c r="Q3004" t="s">
        <v>8315</v>
      </c>
      <c r="R3004" t="s">
        <v>8355</v>
      </c>
      <c r="S3004" s="14">
        <f t="shared" si="197"/>
        <v>41239.83625</v>
      </c>
      <c r="T3004" s="14">
        <f t="shared" si="198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5"/>
        <v>101</v>
      </c>
      <c r="P3005">
        <f t="shared" si="196"/>
        <v>178.53</v>
      </c>
      <c r="Q3005" t="s">
        <v>8315</v>
      </c>
      <c r="R3005" t="s">
        <v>8355</v>
      </c>
      <c r="S3005" s="14">
        <f t="shared" si="197"/>
        <v>42398.849259259259</v>
      </c>
      <c r="T3005" s="14">
        <f t="shared" si="198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5"/>
        <v>113</v>
      </c>
      <c r="P3006">
        <f t="shared" si="196"/>
        <v>162.91</v>
      </c>
      <c r="Q3006" t="s">
        <v>8315</v>
      </c>
      <c r="R3006" t="s">
        <v>8355</v>
      </c>
      <c r="S3006" s="14">
        <f t="shared" si="197"/>
        <v>41928.881064814814</v>
      </c>
      <c r="T3006" s="14">
        <f t="shared" si="198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5"/>
        <v>120</v>
      </c>
      <c r="P3007">
        <f t="shared" si="196"/>
        <v>108.24</v>
      </c>
      <c r="Q3007" t="s">
        <v>8315</v>
      </c>
      <c r="R3007" t="s">
        <v>8355</v>
      </c>
      <c r="S3007" s="14">
        <f t="shared" si="197"/>
        <v>41888.674826388888</v>
      </c>
      <c r="T3007" s="14">
        <f t="shared" si="198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5"/>
        <v>108</v>
      </c>
      <c r="P3008">
        <f t="shared" si="196"/>
        <v>88.87</v>
      </c>
      <c r="Q3008" t="s">
        <v>8315</v>
      </c>
      <c r="R3008" t="s">
        <v>8355</v>
      </c>
      <c r="S3008" s="14">
        <f t="shared" si="197"/>
        <v>41957.756840277783</v>
      </c>
      <c r="T3008" s="14">
        <f t="shared" si="198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5"/>
        <v>180</v>
      </c>
      <c r="P3009">
        <f t="shared" si="196"/>
        <v>54</v>
      </c>
      <c r="Q3009" t="s">
        <v>8315</v>
      </c>
      <c r="R3009" t="s">
        <v>8355</v>
      </c>
      <c r="S3009" s="14">
        <f t="shared" si="197"/>
        <v>42098.216238425928</v>
      </c>
      <c r="T3009" s="14">
        <f t="shared" si="198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5"/>
        <v>101</v>
      </c>
      <c r="P3010">
        <f t="shared" si="196"/>
        <v>116.73</v>
      </c>
      <c r="Q3010" t="s">
        <v>8315</v>
      </c>
      <c r="R3010" t="s">
        <v>8355</v>
      </c>
      <c r="S3010" s="14">
        <f t="shared" si="197"/>
        <v>42360.212025462963</v>
      </c>
      <c r="T3010" s="14">
        <f t="shared" si="198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9">ROUND(E3011/D3011*100,0)</f>
        <v>120</v>
      </c>
      <c r="P3011">
        <f t="shared" ref="P3011:P3074" si="200">IFERROR(ROUND(E3011/L3011,2),0)</f>
        <v>233.9</v>
      </c>
      <c r="Q3011" t="s">
        <v>8315</v>
      </c>
      <c r="R3011" t="s">
        <v>8355</v>
      </c>
      <c r="S3011" s="14">
        <f t="shared" ref="S3011:S3074" si="201">(((J3011/60)/60)/24)+DATE(1970,1,1)</f>
        <v>41939.569907407407</v>
      </c>
      <c r="T3011" s="14">
        <f t="shared" ref="T3011:T3074" si="202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9"/>
        <v>158</v>
      </c>
      <c r="P3012">
        <f t="shared" si="200"/>
        <v>158</v>
      </c>
      <c r="Q3012" t="s">
        <v>8315</v>
      </c>
      <c r="R3012" t="s">
        <v>8355</v>
      </c>
      <c r="S3012" s="14">
        <f t="shared" si="201"/>
        <v>41996.832395833335</v>
      </c>
      <c r="T3012" s="14">
        <f t="shared" si="202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9"/>
        <v>124</v>
      </c>
      <c r="P3013">
        <f t="shared" si="200"/>
        <v>14.84</v>
      </c>
      <c r="Q3013" t="s">
        <v>8315</v>
      </c>
      <c r="R3013" t="s">
        <v>8355</v>
      </c>
      <c r="S3013" s="14">
        <f t="shared" si="201"/>
        <v>42334.468935185185</v>
      </c>
      <c r="T3013" s="14">
        <f t="shared" si="202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9"/>
        <v>117</v>
      </c>
      <c r="P3014">
        <f t="shared" si="200"/>
        <v>85.18</v>
      </c>
      <c r="Q3014" t="s">
        <v>8315</v>
      </c>
      <c r="R3014" t="s">
        <v>8355</v>
      </c>
      <c r="S3014" s="14">
        <f t="shared" si="201"/>
        <v>42024.702893518523</v>
      </c>
      <c r="T3014" s="14">
        <f t="shared" si="202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9"/>
        <v>157</v>
      </c>
      <c r="P3015">
        <f t="shared" si="200"/>
        <v>146.69</v>
      </c>
      <c r="Q3015" t="s">
        <v>8315</v>
      </c>
      <c r="R3015" t="s">
        <v>8355</v>
      </c>
      <c r="S3015" s="14">
        <f t="shared" si="201"/>
        <v>42146.836215277777</v>
      </c>
      <c r="T3015" s="14">
        <f t="shared" si="202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9"/>
        <v>113</v>
      </c>
      <c r="P3016">
        <f t="shared" si="200"/>
        <v>50.76</v>
      </c>
      <c r="Q3016" t="s">
        <v>8315</v>
      </c>
      <c r="R3016" t="s">
        <v>8355</v>
      </c>
      <c r="S3016" s="14">
        <f t="shared" si="201"/>
        <v>41920.123611111114</v>
      </c>
      <c r="T3016" s="14">
        <f t="shared" si="202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9"/>
        <v>103</v>
      </c>
      <c r="P3017">
        <f t="shared" si="200"/>
        <v>87.7</v>
      </c>
      <c r="Q3017" t="s">
        <v>8315</v>
      </c>
      <c r="R3017" t="s">
        <v>8355</v>
      </c>
      <c r="S3017" s="14">
        <f t="shared" si="201"/>
        <v>41785.72729166667</v>
      </c>
      <c r="T3017" s="14">
        <f t="shared" si="202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9"/>
        <v>103</v>
      </c>
      <c r="P3018">
        <f t="shared" si="200"/>
        <v>242.28</v>
      </c>
      <c r="Q3018" t="s">
        <v>8315</v>
      </c>
      <c r="R3018" t="s">
        <v>8355</v>
      </c>
      <c r="S3018" s="14">
        <f t="shared" si="201"/>
        <v>41778.548055555555</v>
      </c>
      <c r="T3018" s="14">
        <f t="shared" si="202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9"/>
        <v>106</v>
      </c>
      <c r="P3019">
        <f t="shared" si="200"/>
        <v>146.44999999999999</v>
      </c>
      <c r="Q3019" t="s">
        <v>8315</v>
      </c>
      <c r="R3019" t="s">
        <v>8355</v>
      </c>
      <c r="S3019" s="14">
        <f t="shared" si="201"/>
        <v>41841.850034722222</v>
      </c>
      <c r="T3019" s="14">
        <f t="shared" si="202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9"/>
        <v>101</v>
      </c>
      <c r="P3020">
        <f t="shared" si="200"/>
        <v>103.17</v>
      </c>
      <c r="Q3020" t="s">
        <v>8315</v>
      </c>
      <c r="R3020" t="s">
        <v>8355</v>
      </c>
      <c r="S3020" s="14">
        <f t="shared" si="201"/>
        <v>42163.29833333334</v>
      </c>
      <c r="T3020" s="14">
        <f t="shared" si="202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9"/>
        <v>121</v>
      </c>
      <c r="P3021">
        <f t="shared" si="200"/>
        <v>80.459999999999994</v>
      </c>
      <c r="Q3021" t="s">
        <v>8315</v>
      </c>
      <c r="R3021" t="s">
        <v>8355</v>
      </c>
      <c r="S3021" s="14">
        <f t="shared" si="201"/>
        <v>41758.833564814813</v>
      </c>
      <c r="T3021" s="14">
        <f t="shared" si="202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9"/>
        <v>101</v>
      </c>
      <c r="P3022">
        <f t="shared" si="200"/>
        <v>234.67</v>
      </c>
      <c r="Q3022" t="s">
        <v>8315</v>
      </c>
      <c r="R3022" t="s">
        <v>8355</v>
      </c>
      <c r="S3022" s="14">
        <f t="shared" si="201"/>
        <v>42170.846446759257</v>
      </c>
      <c r="T3022" s="14">
        <f t="shared" si="202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9"/>
        <v>116</v>
      </c>
      <c r="P3023">
        <f t="shared" si="200"/>
        <v>50.69</v>
      </c>
      <c r="Q3023" t="s">
        <v>8315</v>
      </c>
      <c r="R3023" t="s">
        <v>8355</v>
      </c>
      <c r="S3023" s="14">
        <f t="shared" si="201"/>
        <v>42660.618854166663</v>
      </c>
      <c r="T3023" s="14">
        <f t="shared" si="202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9"/>
        <v>101</v>
      </c>
      <c r="P3024">
        <f t="shared" si="200"/>
        <v>162.71</v>
      </c>
      <c r="Q3024" t="s">
        <v>8315</v>
      </c>
      <c r="R3024" t="s">
        <v>8355</v>
      </c>
      <c r="S3024" s="14">
        <f t="shared" si="201"/>
        <v>42564.95380787037</v>
      </c>
      <c r="T3024" s="14">
        <f t="shared" si="202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9"/>
        <v>103</v>
      </c>
      <c r="P3025">
        <f t="shared" si="200"/>
        <v>120.17</v>
      </c>
      <c r="Q3025" t="s">
        <v>8315</v>
      </c>
      <c r="R3025" t="s">
        <v>8355</v>
      </c>
      <c r="S3025" s="14">
        <f t="shared" si="201"/>
        <v>42121.675763888896</v>
      </c>
      <c r="T3025" s="14">
        <f t="shared" si="202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9"/>
        <v>246</v>
      </c>
      <c r="P3026">
        <f t="shared" si="200"/>
        <v>67.7</v>
      </c>
      <c r="Q3026" t="s">
        <v>8315</v>
      </c>
      <c r="R3026" t="s">
        <v>8355</v>
      </c>
      <c r="S3026" s="14">
        <f t="shared" si="201"/>
        <v>41158.993923611109</v>
      </c>
      <c r="T3026" s="14">
        <f t="shared" si="202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9"/>
        <v>302</v>
      </c>
      <c r="P3027">
        <f t="shared" si="200"/>
        <v>52.1</v>
      </c>
      <c r="Q3027" t="s">
        <v>8315</v>
      </c>
      <c r="R3027" t="s">
        <v>8355</v>
      </c>
      <c r="S3027" s="14">
        <f t="shared" si="201"/>
        <v>41761.509409722225</v>
      </c>
      <c r="T3027" s="14">
        <f t="shared" si="202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9"/>
        <v>143</v>
      </c>
      <c r="P3028">
        <f t="shared" si="200"/>
        <v>51.6</v>
      </c>
      <c r="Q3028" t="s">
        <v>8315</v>
      </c>
      <c r="R3028" t="s">
        <v>8355</v>
      </c>
      <c r="S3028" s="14">
        <f t="shared" si="201"/>
        <v>42783.459398148145</v>
      </c>
      <c r="T3028" s="14">
        <f t="shared" si="202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9"/>
        <v>131</v>
      </c>
      <c r="P3029">
        <f t="shared" si="200"/>
        <v>164.3</v>
      </c>
      <c r="Q3029" t="s">
        <v>8315</v>
      </c>
      <c r="R3029" t="s">
        <v>8355</v>
      </c>
      <c r="S3029" s="14">
        <f t="shared" si="201"/>
        <v>42053.704293981486</v>
      </c>
      <c r="T3029" s="14">
        <f t="shared" si="202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9"/>
        <v>168</v>
      </c>
      <c r="P3030">
        <f t="shared" si="200"/>
        <v>84.86</v>
      </c>
      <c r="Q3030" t="s">
        <v>8315</v>
      </c>
      <c r="R3030" t="s">
        <v>8355</v>
      </c>
      <c r="S3030" s="14">
        <f t="shared" si="201"/>
        <v>42567.264178240745</v>
      </c>
      <c r="T3030" s="14">
        <f t="shared" si="202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9"/>
        <v>110</v>
      </c>
      <c r="P3031">
        <f t="shared" si="200"/>
        <v>94.55</v>
      </c>
      <c r="Q3031" t="s">
        <v>8315</v>
      </c>
      <c r="R3031" t="s">
        <v>8355</v>
      </c>
      <c r="S3031" s="14">
        <f t="shared" si="201"/>
        <v>41932.708877314813</v>
      </c>
      <c r="T3031" s="14">
        <f t="shared" si="202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9"/>
        <v>107</v>
      </c>
      <c r="P3032">
        <f t="shared" si="200"/>
        <v>45.54</v>
      </c>
      <c r="Q3032" t="s">
        <v>8315</v>
      </c>
      <c r="R3032" t="s">
        <v>8355</v>
      </c>
      <c r="S3032" s="14">
        <f t="shared" si="201"/>
        <v>42233.747349537036</v>
      </c>
      <c r="T3032" s="14">
        <f t="shared" si="202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9"/>
        <v>100</v>
      </c>
      <c r="P3033">
        <f t="shared" si="200"/>
        <v>51.72</v>
      </c>
      <c r="Q3033" t="s">
        <v>8315</v>
      </c>
      <c r="R3033" t="s">
        <v>8355</v>
      </c>
      <c r="S3033" s="14">
        <f t="shared" si="201"/>
        <v>42597.882488425923</v>
      </c>
      <c r="T3033" s="14">
        <f t="shared" si="202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9"/>
        <v>127</v>
      </c>
      <c r="P3034">
        <f t="shared" si="200"/>
        <v>50.88</v>
      </c>
      <c r="Q3034" t="s">
        <v>8315</v>
      </c>
      <c r="R3034" t="s">
        <v>8355</v>
      </c>
      <c r="S3034" s="14">
        <f t="shared" si="201"/>
        <v>42228.044664351852</v>
      </c>
      <c r="T3034" s="14">
        <f t="shared" si="202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9"/>
        <v>147</v>
      </c>
      <c r="P3035">
        <f t="shared" si="200"/>
        <v>191.13</v>
      </c>
      <c r="Q3035" t="s">
        <v>8315</v>
      </c>
      <c r="R3035" t="s">
        <v>8355</v>
      </c>
      <c r="S3035" s="14">
        <f t="shared" si="201"/>
        <v>42570.110243055555</v>
      </c>
      <c r="T3035" s="14">
        <f t="shared" si="202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9"/>
        <v>113</v>
      </c>
      <c r="P3036">
        <f t="shared" si="200"/>
        <v>89.31</v>
      </c>
      <c r="Q3036" t="s">
        <v>8315</v>
      </c>
      <c r="R3036" t="s">
        <v>8355</v>
      </c>
      <c r="S3036" s="14">
        <f t="shared" si="201"/>
        <v>42644.535358796296</v>
      </c>
      <c r="T3036" s="14">
        <f t="shared" si="202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9"/>
        <v>109</v>
      </c>
      <c r="P3037">
        <f t="shared" si="200"/>
        <v>88.59</v>
      </c>
      <c r="Q3037" t="s">
        <v>8315</v>
      </c>
      <c r="R3037" t="s">
        <v>8355</v>
      </c>
      <c r="S3037" s="14">
        <f t="shared" si="201"/>
        <v>41368.560289351852</v>
      </c>
      <c r="T3037" s="14">
        <f t="shared" si="202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9"/>
        <v>127</v>
      </c>
      <c r="P3038">
        <f t="shared" si="200"/>
        <v>96.3</v>
      </c>
      <c r="Q3038" t="s">
        <v>8315</v>
      </c>
      <c r="R3038" t="s">
        <v>8355</v>
      </c>
      <c r="S3038" s="14">
        <f t="shared" si="201"/>
        <v>41466.785231481481</v>
      </c>
      <c r="T3038" s="14">
        <f t="shared" si="202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9"/>
        <v>213</v>
      </c>
      <c r="P3039">
        <f t="shared" si="200"/>
        <v>33.31</v>
      </c>
      <c r="Q3039" t="s">
        <v>8315</v>
      </c>
      <c r="R3039" t="s">
        <v>8355</v>
      </c>
      <c r="S3039" s="14">
        <f t="shared" si="201"/>
        <v>40378.893206018518</v>
      </c>
      <c r="T3039" s="14">
        <f t="shared" si="202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9"/>
        <v>101</v>
      </c>
      <c r="P3040">
        <f t="shared" si="200"/>
        <v>37.22</v>
      </c>
      <c r="Q3040" t="s">
        <v>8315</v>
      </c>
      <c r="R3040" t="s">
        <v>8355</v>
      </c>
      <c r="S3040" s="14">
        <f t="shared" si="201"/>
        <v>42373.252280092594</v>
      </c>
      <c r="T3040" s="14">
        <f t="shared" si="202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9"/>
        <v>109</v>
      </c>
      <c r="P3041">
        <f t="shared" si="200"/>
        <v>92.13</v>
      </c>
      <c r="Q3041" t="s">
        <v>8315</v>
      </c>
      <c r="R3041" t="s">
        <v>8355</v>
      </c>
      <c r="S3041" s="14">
        <f t="shared" si="201"/>
        <v>41610.794421296298</v>
      </c>
      <c r="T3041" s="14">
        <f t="shared" si="202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9"/>
        <v>108</v>
      </c>
      <c r="P3042">
        <f t="shared" si="200"/>
        <v>76.790000000000006</v>
      </c>
      <c r="Q3042" t="s">
        <v>8315</v>
      </c>
      <c r="R3042" t="s">
        <v>8355</v>
      </c>
      <c r="S3042" s="14">
        <f t="shared" si="201"/>
        <v>42177.791909722218</v>
      </c>
      <c r="T3042" s="14">
        <f t="shared" si="202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9"/>
        <v>110</v>
      </c>
      <c r="P3043">
        <f t="shared" si="200"/>
        <v>96.53</v>
      </c>
      <c r="Q3043" t="s">
        <v>8315</v>
      </c>
      <c r="R3043" t="s">
        <v>8355</v>
      </c>
      <c r="S3043" s="14">
        <f t="shared" si="201"/>
        <v>42359.868611111116</v>
      </c>
      <c r="T3043" s="14">
        <f t="shared" si="202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9"/>
        <v>128</v>
      </c>
      <c r="P3044">
        <f t="shared" si="200"/>
        <v>51.89</v>
      </c>
      <c r="Q3044" t="s">
        <v>8315</v>
      </c>
      <c r="R3044" t="s">
        <v>8355</v>
      </c>
      <c r="S3044" s="14">
        <f t="shared" si="201"/>
        <v>42253.688043981485</v>
      </c>
      <c r="T3044" s="14">
        <f t="shared" si="202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9"/>
        <v>110</v>
      </c>
      <c r="P3045">
        <f t="shared" si="200"/>
        <v>128.91</v>
      </c>
      <c r="Q3045" t="s">
        <v>8315</v>
      </c>
      <c r="R3045" t="s">
        <v>8355</v>
      </c>
      <c r="S3045" s="14">
        <f t="shared" si="201"/>
        <v>42083.070590277777</v>
      </c>
      <c r="T3045" s="14">
        <f t="shared" si="202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9"/>
        <v>109</v>
      </c>
      <c r="P3046">
        <f t="shared" si="200"/>
        <v>84.11</v>
      </c>
      <c r="Q3046" t="s">
        <v>8315</v>
      </c>
      <c r="R3046" t="s">
        <v>8355</v>
      </c>
      <c r="S3046" s="14">
        <f t="shared" si="201"/>
        <v>42387.7268287037</v>
      </c>
      <c r="T3046" s="14">
        <f t="shared" si="202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9"/>
        <v>133</v>
      </c>
      <c r="P3047">
        <f t="shared" si="200"/>
        <v>82.94</v>
      </c>
      <c r="Q3047" t="s">
        <v>8315</v>
      </c>
      <c r="R3047" t="s">
        <v>8355</v>
      </c>
      <c r="S3047" s="14">
        <f t="shared" si="201"/>
        <v>41843.155729166669</v>
      </c>
      <c r="T3047" s="14">
        <f t="shared" si="202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9"/>
        <v>191</v>
      </c>
      <c r="P3048">
        <f t="shared" si="200"/>
        <v>259.95</v>
      </c>
      <c r="Q3048" t="s">
        <v>8315</v>
      </c>
      <c r="R3048" t="s">
        <v>8355</v>
      </c>
      <c r="S3048" s="14">
        <f t="shared" si="201"/>
        <v>41862.803078703706</v>
      </c>
      <c r="T3048" s="14">
        <f t="shared" si="202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9"/>
        <v>149</v>
      </c>
      <c r="P3049">
        <f t="shared" si="200"/>
        <v>37.25</v>
      </c>
      <c r="Q3049" t="s">
        <v>8315</v>
      </c>
      <c r="R3049" t="s">
        <v>8355</v>
      </c>
      <c r="S3049" s="14">
        <f t="shared" si="201"/>
        <v>42443.989050925928</v>
      </c>
      <c r="T3049" s="14">
        <f t="shared" si="202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9"/>
        <v>166</v>
      </c>
      <c r="P3050">
        <f t="shared" si="200"/>
        <v>177.02</v>
      </c>
      <c r="Q3050" t="s">
        <v>8315</v>
      </c>
      <c r="R3050" t="s">
        <v>8355</v>
      </c>
      <c r="S3050" s="14">
        <f t="shared" si="201"/>
        <v>41975.901180555549</v>
      </c>
      <c r="T3050" s="14">
        <f t="shared" si="202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9"/>
        <v>107</v>
      </c>
      <c r="P3051">
        <f t="shared" si="200"/>
        <v>74.069999999999993</v>
      </c>
      <c r="Q3051" t="s">
        <v>8315</v>
      </c>
      <c r="R3051" t="s">
        <v>8355</v>
      </c>
      <c r="S3051" s="14">
        <f t="shared" si="201"/>
        <v>42139.014525462961</v>
      </c>
      <c r="T3051" s="14">
        <f t="shared" si="202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9"/>
        <v>106</v>
      </c>
      <c r="P3052">
        <f t="shared" si="200"/>
        <v>70.67</v>
      </c>
      <c r="Q3052" t="s">
        <v>8315</v>
      </c>
      <c r="R3052" t="s">
        <v>8355</v>
      </c>
      <c r="S3052" s="14">
        <f t="shared" si="201"/>
        <v>42465.16851851852</v>
      </c>
      <c r="T3052" s="14">
        <f t="shared" si="202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9"/>
        <v>24</v>
      </c>
      <c r="P3053">
        <f t="shared" si="200"/>
        <v>23.63</v>
      </c>
      <c r="Q3053" t="s">
        <v>8315</v>
      </c>
      <c r="R3053" t="s">
        <v>8355</v>
      </c>
      <c r="S3053" s="14">
        <f t="shared" si="201"/>
        <v>42744.416030092587</v>
      </c>
      <c r="T3053" s="14">
        <f t="shared" si="202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9"/>
        <v>0</v>
      </c>
      <c r="P3054">
        <f t="shared" si="200"/>
        <v>37.5</v>
      </c>
      <c r="Q3054" t="s">
        <v>8315</v>
      </c>
      <c r="R3054" t="s">
        <v>8355</v>
      </c>
      <c r="S3054" s="14">
        <f t="shared" si="201"/>
        <v>42122.670069444444</v>
      </c>
      <c r="T3054" s="14">
        <f t="shared" si="202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9"/>
        <v>0</v>
      </c>
      <c r="P3055">
        <f t="shared" si="200"/>
        <v>13.33</v>
      </c>
      <c r="Q3055" t="s">
        <v>8315</v>
      </c>
      <c r="R3055" t="s">
        <v>8355</v>
      </c>
      <c r="S3055" s="14">
        <f t="shared" si="201"/>
        <v>41862.761724537035</v>
      </c>
      <c r="T3055" s="14">
        <f t="shared" si="202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9"/>
        <v>0</v>
      </c>
      <c r="P3056">
        <f t="shared" si="200"/>
        <v>0</v>
      </c>
      <c r="Q3056" t="s">
        <v>8315</v>
      </c>
      <c r="R3056" t="s">
        <v>8355</v>
      </c>
      <c r="S3056" s="14">
        <f t="shared" si="201"/>
        <v>42027.832800925928</v>
      </c>
      <c r="T3056" s="14">
        <f t="shared" si="202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9"/>
        <v>0</v>
      </c>
      <c r="P3057">
        <f t="shared" si="200"/>
        <v>1</v>
      </c>
      <c r="Q3057" t="s">
        <v>8315</v>
      </c>
      <c r="R3057" t="s">
        <v>8355</v>
      </c>
      <c r="S3057" s="14">
        <f t="shared" si="201"/>
        <v>41953.95821759259</v>
      </c>
      <c r="T3057" s="14">
        <f t="shared" si="202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9"/>
        <v>0</v>
      </c>
      <c r="P3058">
        <f t="shared" si="200"/>
        <v>0</v>
      </c>
      <c r="Q3058" t="s">
        <v>8315</v>
      </c>
      <c r="R3058" t="s">
        <v>8355</v>
      </c>
      <c r="S3058" s="14">
        <f t="shared" si="201"/>
        <v>41851.636388888888</v>
      </c>
      <c r="T3058" s="14">
        <f t="shared" si="202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9"/>
        <v>0</v>
      </c>
      <c r="P3059">
        <f t="shared" si="200"/>
        <v>0</v>
      </c>
      <c r="Q3059" t="s">
        <v>8315</v>
      </c>
      <c r="R3059" t="s">
        <v>8355</v>
      </c>
      <c r="S3059" s="14">
        <f t="shared" si="201"/>
        <v>42433.650590277779</v>
      </c>
      <c r="T3059" s="14">
        <f t="shared" si="202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9"/>
        <v>0</v>
      </c>
      <c r="P3060">
        <f t="shared" si="200"/>
        <v>1</v>
      </c>
      <c r="Q3060" t="s">
        <v>8315</v>
      </c>
      <c r="R3060" t="s">
        <v>8355</v>
      </c>
      <c r="S3060" s="14">
        <f t="shared" si="201"/>
        <v>42460.374305555553</v>
      </c>
      <c r="T3060" s="14">
        <f t="shared" si="202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9"/>
        <v>3</v>
      </c>
      <c r="P3061">
        <f t="shared" si="200"/>
        <v>41</v>
      </c>
      <c r="Q3061" t="s">
        <v>8315</v>
      </c>
      <c r="R3061" t="s">
        <v>8355</v>
      </c>
      <c r="S3061" s="14">
        <f t="shared" si="201"/>
        <v>41829.935717592591</v>
      </c>
      <c r="T3061" s="14">
        <f t="shared" si="202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9"/>
        <v>0</v>
      </c>
      <c r="P3062">
        <f t="shared" si="200"/>
        <v>55.83</v>
      </c>
      <c r="Q3062" t="s">
        <v>8315</v>
      </c>
      <c r="R3062" t="s">
        <v>8355</v>
      </c>
      <c r="S3062" s="14">
        <f t="shared" si="201"/>
        <v>42245.274699074071</v>
      </c>
      <c r="T3062" s="14">
        <f t="shared" si="202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9"/>
        <v>0</v>
      </c>
      <c r="P3063">
        <f t="shared" si="200"/>
        <v>0</v>
      </c>
      <c r="Q3063" t="s">
        <v>8315</v>
      </c>
      <c r="R3063" t="s">
        <v>8355</v>
      </c>
      <c r="S3063" s="14">
        <f t="shared" si="201"/>
        <v>41834.784120370372</v>
      </c>
      <c r="T3063" s="14">
        <f t="shared" si="202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9"/>
        <v>67</v>
      </c>
      <c r="P3064">
        <f t="shared" si="200"/>
        <v>99.76</v>
      </c>
      <c r="Q3064" t="s">
        <v>8315</v>
      </c>
      <c r="R3064" t="s">
        <v>8355</v>
      </c>
      <c r="S3064" s="14">
        <f t="shared" si="201"/>
        <v>42248.535787037035</v>
      </c>
      <c r="T3064" s="14">
        <f t="shared" si="202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9"/>
        <v>20</v>
      </c>
      <c r="P3065">
        <f t="shared" si="200"/>
        <v>25.52</v>
      </c>
      <c r="Q3065" t="s">
        <v>8315</v>
      </c>
      <c r="R3065" t="s">
        <v>8355</v>
      </c>
      <c r="S3065" s="14">
        <f t="shared" si="201"/>
        <v>42630.922893518517</v>
      </c>
      <c r="T3065" s="14">
        <f t="shared" si="202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9"/>
        <v>11</v>
      </c>
      <c r="P3066">
        <f t="shared" si="200"/>
        <v>117.65</v>
      </c>
      <c r="Q3066" t="s">
        <v>8315</v>
      </c>
      <c r="R3066" t="s">
        <v>8355</v>
      </c>
      <c r="S3066" s="14">
        <f t="shared" si="201"/>
        <v>42299.130162037036</v>
      </c>
      <c r="T3066" s="14">
        <f t="shared" si="202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9"/>
        <v>0</v>
      </c>
      <c r="P3067">
        <f t="shared" si="200"/>
        <v>5</v>
      </c>
      <c r="Q3067" t="s">
        <v>8315</v>
      </c>
      <c r="R3067" t="s">
        <v>8355</v>
      </c>
      <c r="S3067" s="14">
        <f t="shared" si="201"/>
        <v>41825.055231481485</v>
      </c>
      <c r="T3067" s="14">
        <f t="shared" si="202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9"/>
        <v>12</v>
      </c>
      <c r="P3068">
        <f t="shared" si="200"/>
        <v>2796.67</v>
      </c>
      <c r="Q3068" t="s">
        <v>8315</v>
      </c>
      <c r="R3068" t="s">
        <v>8355</v>
      </c>
      <c r="S3068" s="14">
        <f t="shared" si="201"/>
        <v>42531.228437500002</v>
      </c>
      <c r="T3068" s="14">
        <f t="shared" si="202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9"/>
        <v>3</v>
      </c>
      <c r="P3069">
        <f t="shared" si="200"/>
        <v>200</v>
      </c>
      <c r="Q3069" t="s">
        <v>8315</v>
      </c>
      <c r="R3069" t="s">
        <v>8355</v>
      </c>
      <c r="S3069" s="14">
        <f t="shared" si="201"/>
        <v>42226.938414351855</v>
      </c>
      <c r="T3069" s="14">
        <f t="shared" si="202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9"/>
        <v>0</v>
      </c>
      <c r="P3070">
        <f t="shared" si="200"/>
        <v>87.5</v>
      </c>
      <c r="Q3070" t="s">
        <v>8315</v>
      </c>
      <c r="R3070" t="s">
        <v>8355</v>
      </c>
      <c r="S3070" s="14">
        <f t="shared" si="201"/>
        <v>42263.691574074073</v>
      </c>
      <c r="T3070" s="14">
        <f t="shared" si="202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9"/>
        <v>14</v>
      </c>
      <c r="P3071">
        <f t="shared" si="200"/>
        <v>20.14</v>
      </c>
      <c r="Q3071" t="s">
        <v>8315</v>
      </c>
      <c r="R3071" t="s">
        <v>8355</v>
      </c>
      <c r="S3071" s="14">
        <f t="shared" si="201"/>
        <v>41957.833726851852</v>
      </c>
      <c r="T3071" s="14">
        <f t="shared" si="202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9"/>
        <v>3</v>
      </c>
      <c r="P3072">
        <f t="shared" si="200"/>
        <v>20.88</v>
      </c>
      <c r="Q3072" t="s">
        <v>8315</v>
      </c>
      <c r="R3072" t="s">
        <v>8355</v>
      </c>
      <c r="S3072" s="14">
        <f t="shared" si="201"/>
        <v>42690.733437499999</v>
      </c>
      <c r="T3072" s="14">
        <f t="shared" si="202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9"/>
        <v>60</v>
      </c>
      <c r="P3073">
        <f t="shared" si="200"/>
        <v>61.31</v>
      </c>
      <c r="Q3073" t="s">
        <v>8315</v>
      </c>
      <c r="R3073" t="s">
        <v>8355</v>
      </c>
      <c r="S3073" s="14">
        <f t="shared" si="201"/>
        <v>42097.732418981483</v>
      </c>
      <c r="T3073" s="14">
        <f t="shared" si="202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9"/>
        <v>0</v>
      </c>
      <c r="P3074">
        <f t="shared" si="200"/>
        <v>1</v>
      </c>
      <c r="Q3074" t="s">
        <v>8315</v>
      </c>
      <c r="R3074" t="s">
        <v>8355</v>
      </c>
      <c r="S3074" s="14">
        <f t="shared" si="201"/>
        <v>42658.690532407403</v>
      </c>
      <c r="T3074" s="14">
        <f t="shared" si="202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3">ROUND(E3075/D3075*100,0)</f>
        <v>0</v>
      </c>
      <c r="P3075">
        <f t="shared" ref="P3075:P3138" si="204">IFERROR(ROUND(E3075/L3075,2),0)</f>
        <v>92.14</v>
      </c>
      <c r="Q3075" t="s">
        <v>8315</v>
      </c>
      <c r="R3075" t="s">
        <v>8355</v>
      </c>
      <c r="S3075" s="14">
        <f t="shared" ref="S3075:S3138" si="205">(((J3075/60)/60)/24)+DATE(1970,1,1)</f>
        <v>42111.684027777781</v>
      </c>
      <c r="T3075" s="14">
        <f t="shared" ref="T3075:T3138" si="206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3"/>
        <v>0</v>
      </c>
      <c r="P3076">
        <f t="shared" si="204"/>
        <v>7.33</v>
      </c>
      <c r="Q3076" t="s">
        <v>8315</v>
      </c>
      <c r="R3076" t="s">
        <v>8355</v>
      </c>
      <c r="S3076" s="14">
        <f t="shared" si="205"/>
        <v>42409.571284722217</v>
      </c>
      <c r="T3076" s="14">
        <f t="shared" si="206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3"/>
        <v>9</v>
      </c>
      <c r="P3077">
        <f t="shared" si="204"/>
        <v>64.8</v>
      </c>
      <c r="Q3077" t="s">
        <v>8315</v>
      </c>
      <c r="R3077" t="s">
        <v>8355</v>
      </c>
      <c r="S3077" s="14">
        <f t="shared" si="205"/>
        <v>42551.102314814809</v>
      </c>
      <c r="T3077" s="14">
        <f t="shared" si="206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3"/>
        <v>15</v>
      </c>
      <c r="P3078">
        <f t="shared" si="204"/>
        <v>30.12</v>
      </c>
      <c r="Q3078" t="s">
        <v>8315</v>
      </c>
      <c r="R3078" t="s">
        <v>8355</v>
      </c>
      <c r="S3078" s="14">
        <f t="shared" si="205"/>
        <v>42226.651886574073</v>
      </c>
      <c r="T3078" s="14">
        <f t="shared" si="206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3"/>
        <v>0</v>
      </c>
      <c r="P3079">
        <f t="shared" si="204"/>
        <v>52.5</v>
      </c>
      <c r="Q3079" t="s">
        <v>8315</v>
      </c>
      <c r="R3079" t="s">
        <v>8355</v>
      </c>
      <c r="S3079" s="14">
        <f t="shared" si="205"/>
        <v>42766.956921296296</v>
      </c>
      <c r="T3079" s="14">
        <f t="shared" si="206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3"/>
        <v>0</v>
      </c>
      <c r="P3080">
        <f t="shared" si="204"/>
        <v>23.67</v>
      </c>
      <c r="Q3080" t="s">
        <v>8315</v>
      </c>
      <c r="R3080" t="s">
        <v>8355</v>
      </c>
      <c r="S3080" s="14">
        <f t="shared" si="205"/>
        <v>42031.138831018514</v>
      </c>
      <c r="T3080" s="14">
        <f t="shared" si="206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3"/>
        <v>1</v>
      </c>
      <c r="P3081">
        <f t="shared" si="204"/>
        <v>415.78</v>
      </c>
      <c r="Q3081" t="s">
        <v>8315</v>
      </c>
      <c r="R3081" t="s">
        <v>8355</v>
      </c>
      <c r="S3081" s="14">
        <f t="shared" si="205"/>
        <v>42055.713368055556</v>
      </c>
      <c r="T3081" s="14">
        <f t="shared" si="206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3"/>
        <v>0</v>
      </c>
      <c r="P3082">
        <f t="shared" si="204"/>
        <v>53.71</v>
      </c>
      <c r="Q3082" t="s">
        <v>8315</v>
      </c>
      <c r="R3082" t="s">
        <v>8355</v>
      </c>
      <c r="S3082" s="14">
        <f t="shared" si="205"/>
        <v>41940.028287037036</v>
      </c>
      <c r="T3082" s="14">
        <f t="shared" si="206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3"/>
        <v>0</v>
      </c>
      <c r="P3083">
        <f t="shared" si="204"/>
        <v>420.6</v>
      </c>
      <c r="Q3083" t="s">
        <v>8315</v>
      </c>
      <c r="R3083" t="s">
        <v>8355</v>
      </c>
      <c r="S3083" s="14">
        <f t="shared" si="205"/>
        <v>42237.181608796294</v>
      </c>
      <c r="T3083" s="14">
        <f t="shared" si="206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3"/>
        <v>0</v>
      </c>
      <c r="P3084">
        <f t="shared" si="204"/>
        <v>0</v>
      </c>
      <c r="Q3084" t="s">
        <v>8315</v>
      </c>
      <c r="R3084" t="s">
        <v>8355</v>
      </c>
      <c r="S3084" s="14">
        <f t="shared" si="205"/>
        <v>42293.922986111109</v>
      </c>
      <c r="T3084" s="14">
        <f t="shared" si="206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3"/>
        <v>0</v>
      </c>
      <c r="P3085">
        <f t="shared" si="204"/>
        <v>18.670000000000002</v>
      </c>
      <c r="Q3085" t="s">
        <v>8315</v>
      </c>
      <c r="R3085" t="s">
        <v>8355</v>
      </c>
      <c r="S3085" s="14">
        <f t="shared" si="205"/>
        <v>41853.563402777778</v>
      </c>
      <c r="T3085" s="14">
        <f t="shared" si="206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3"/>
        <v>12</v>
      </c>
      <c r="P3086">
        <f t="shared" si="204"/>
        <v>78.33</v>
      </c>
      <c r="Q3086" t="s">
        <v>8315</v>
      </c>
      <c r="R3086" t="s">
        <v>8355</v>
      </c>
      <c r="S3086" s="14">
        <f t="shared" si="205"/>
        <v>42100.723738425921</v>
      </c>
      <c r="T3086" s="14">
        <f t="shared" si="206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3"/>
        <v>2</v>
      </c>
      <c r="P3087">
        <f t="shared" si="204"/>
        <v>67.78</v>
      </c>
      <c r="Q3087" t="s">
        <v>8315</v>
      </c>
      <c r="R3087" t="s">
        <v>8355</v>
      </c>
      <c r="S3087" s="14">
        <f t="shared" si="205"/>
        <v>42246.883784722217</v>
      </c>
      <c r="T3087" s="14">
        <f t="shared" si="206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3"/>
        <v>0</v>
      </c>
      <c r="P3088">
        <f t="shared" si="204"/>
        <v>16.670000000000002</v>
      </c>
      <c r="Q3088" t="s">
        <v>8315</v>
      </c>
      <c r="R3088" t="s">
        <v>8355</v>
      </c>
      <c r="S3088" s="14">
        <f t="shared" si="205"/>
        <v>42173.67082175926</v>
      </c>
      <c r="T3088" s="14">
        <f t="shared" si="206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3"/>
        <v>1</v>
      </c>
      <c r="P3089">
        <f t="shared" si="204"/>
        <v>62.5</v>
      </c>
      <c r="Q3089" t="s">
        <v>8315</v>
      </c>
      <c r="R3089" t="s">
        <v>8355</v>
      </c>
      <c r="S3089" s="14">
        <f t="shared" si="205"/>
        <v>42665.150347222225</v>
      </c>
      <c r="T3089" s="14">
        <f t="shared" si="206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3"/>
        <v>0</v>
      </c>
      <c r="P3090">
        <f t="shared" si="204"/>
        <v>42</v>
      </c>
      <c r="Q3090" t="s">
        <v>8315</v>
      </c>
      <c r="R3090" t="s">
        <v>8355</v>
      </c>
      <c r="S3090" s="14">
        <f t="shared" si="205"/>
        <v>41981.57230324074</v>
      </c>
      <c r="T3090" s="14">
        <f t="shared" si="206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3"/>
        <v>23</v>
      </c>
      <c r="P3091">
        <f t="shared" si="204"/>
        <v>130.09</v>
      </c>
      <c r="Q3091" t="s">
        <v>8315</v>
      </c>
      <c r="R3091" t="s">
        <v>8355</v>
      </c>
      <c r="S3091" s="14">
        <f t="shared" si="205"/>
        <v>42528.542627314819</v>
      </c>
      <c r="T3091" s="14">
        <f t="shared" si="206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3"/>
        <v>5</v>
      </c>
      <c r="P3092">
        <f t="shared" si="204"/>
        <v>1270.22</v>
      </c>
      <c r="Q3092" t="s">
        <v>8315</v>
      </c>
      <c r="R3092" t="s">
        <v>8355</v>
      </c>
      <c r="S3092" s="14">
        <f t="shared" si="205"/>
        <v>42065.818807870368</v>
      </c>
      <c r="T3092" s="14">
        <f t="shared" si="206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3"/>
        <v>16</v>
      </c>
      <c r="P3093">
        <f t="shared" si="204"/>
        <v>88.44</v>
      </c>
      <c r="Q3093" t="s">
        <v>8315</v>
      </c>
      <c r="R3093" t="s">
        <v>8355</v>
      </c>
      <c r="S3093" s="14">
        <f t="shared" si="205"/>
        <v>42566.948414351849</v>
      </c>
      <c r="T3093" s="14">
        <f t="shared" si="206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3"/>
        <v>1</v>
      </c>
      <c r="P3094">
        <f t="shared" si="204"/>
        <v>56.34</v>
      </c>
      <c r="Q3094" t="s">
        <v>8315</v>
      </c>
      <c r="R3094" t="s">
        <v>8355</v>
      </c>
      <c r="S3094" s="14">
        <f t="shared" si="205"/>
        <v>42255.619351851856</v>
      </c>
      <c r="T3094" s="14">
        <f t="shared" si="206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3"/>
        <v>23</v>
      </c>
      <c r="P3095">
        <f t="shared" si="204"/>
        <v>53.53</v>
      </c>
      <c r="Q3095" t="s">
        <v>8315</v>
      </c>
      <c r="R3095" t="s">
        <v>8355</v>
      </c>
      <c r="S3095" s="14">
        <f t="shared" si="205"/>
        <v>41760.909039351849</v>
      </c>
      <c r="T3095" s="14">
        <f t="shared" si="206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3"/>
        <v>0</v>
      </c>
      <c r="P3096">
        <f t="shared" si="204"/>
        <v>25</v>
      </c>
      <c r="Q3096" t="s">
        <v>8315</v>
      </c>
      <c r="R3096" t="s">
        <v>8355</v>
      </c>
      <c r="S3096" s="14">
        <f t="shared" si="205"/>
        <v>42207.795787037037</v>
      </c>
      <c r="T3096" s="14">
        <f t="shared" si="206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3"/>
        <v>0</v>
      </c>
      <c r="P3097">
        <f t="shared" si="204"/>
        <v>50</v>
      </c>
      <c r="Q3097" t="s">
        <v>8315</v>
      </c>
      <c r="R3097" t="s">
        <v>8355</v>
      </c>
      <c r="S3097" s="14">
        <f t="shared" si="205"/>
        <v>42523.025231481486</v>
      </c>
      <c r="T3097" s="14">
        <f t="shared" si="206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3"/>
        <v>4</v>
      </c>
      <c r="P3098">
        <f t="shared" si="204"/>
        <v>56.79</v>
      </c>
      <c r="Q3098" t="s">
        <v>8315</v>
      </c>
      <c r="R3098" t="s">
        <v>8355</v>
      </c>
      <c r="S3098" s="14">
        <f t="shared" si="205"/>
        <v>42114.825532407413</v>
      </c>
      <c r="T3098" s="14">
        <f t="shared" si="206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3"/>
        <v>17</v>
      </c>
      <c r="P3099">
        <f t="shared" si="204"/>
        <v>40.83</v>
      </c>
      <c r="Q3099" t="s">
        <v>8315</v>
      </c>
      <c r="R3099" t="s">
        <v>8355</v>
      </c>
      <c r="S3099" s="14">
        <f t="shared" si="205"/>
        <v>42629.503483796296</v>
      </c>
      <c r="T3099" s="14">
        <f t="shared" si="206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3"/>
        <v>4</v>
      </c>
      <c r="P3100">
        <f t="shared" si="204"/>
        <v>65.11</v>
      </c>
      <c r="Q3100" t="s">
        <v>8315</v>
      </c>
      <c r="R3100" t="s">
        <v>8355</v>
      </c>
      <c r="S3100" s="14">
        <f t="shared" si="205"/>
        <v>42359.792233796295</v>
      </c>
      <c r="T3100" s="14">
        <f t="shared" si="206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3"/>
        <v>14</v>
      </c>
      <c r="P3101">
        <f t="shared" si="204"/>
        <v>55.6</v>
      </c>
      <c r="Q3101" t="s">
        <v>8315</v>
      </c>
      <c r="R3101" t="s">
        <v>8355</v>
      </c>
      <c r="S3101" s="14">
        <f t="shared" si="205"/>
        <v>42382.189710648148</v>
      </c>
      <c r="T3101" s="14">
        <f t="shared" si="206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3"/>
        <v>15</v>
      </c>
      <c r="P3102">
        <f t="shared" si="204"/>
        <v>140.54</v>
      </c>
      <c r="Q3102" t="s">
        <v>8315</v>
      </c>
      <c r="R3102" t="s">
        <v>8355</v>
      </c>
      <c r="S3102" s="14">
        <f t="shared" si="205"/>
        <v>41902.622395833336</v>
      </c>
      <c r="T3102" s="14">
        <f t="shared" si="206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3"/>
        <v>12</v>
      </c>
      <c r="P3103">
        <f t="shared" si="204"/>
        <v>25</v>
      </c>
      <c r="Q3103" t="s">
        <v>8315</v>
      </c>
      <c r="R3103" t="s">
        <v>8355</v>
      </c>
      <c r="S3103" s="14">
        <f t="shared" si="205"/>
        <v>42171.383530092593</v>
      </c>
      <c r="T3103" s="14">
        <f t="shared" si="206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3"/>
        <v>39</v>
      </c>
      <c r="P3104">
        <f t="shared" si="204"/>
        <v>69.53</v>
      </c>
      <c r="Q3104" t="s">
        <v>8315</v>
      </c>
      <c r="R3104" t="s">
        <v>8355</v>
      </c>
      <c r="S3104" s="14">
        <f t="shared" si="205"/>
        <v>42555.340486111112</v>
      </c>
      <c r="T3104" s="14">
        <f t="shared" si="206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3"/>
        <v>0</v>
      </c>
      <c r="P3105">
        <f t="shared" si="204"/>
        <v>5.5</v>
      </c>
      <c r="Q3105" t="s">
        <v>8315</v>
      </c>
      <c r="R3105" t="s">
        <v>8355</v>
      </c>
      <c r="S3105" s="14">
        <f t="shared" si="205"/>
        <v>42107.156319444446</v>
      </c>
      <c r="T3105" s="14">
        <f t="shared" si="206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3"/>
        <v>30</v>
      </c>
      <c r="P3106">
        <f t="shared" si="204"/>
        <v>237</v>
      </c>
      <c r="Q3106" t="s">
        <v>8315</v>
      </c>
      <c r="R3106" t="s">
        <v>8355</v>
      </c>
      <c r="S3106" s="14">
        <f t="shared" si="205"/>
        <v>42006.908692129626</v>
      </c>
      <c r="T3106" s="14">
        <f t="shared" si="206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3"/>
        <v>42</v>
      </c>
      <c r="P3107">
        <f t="shared" si="204"/>
        <v>79.87</v>
      </c>
      <c r="Q3107" t="s">
        <v>8315</v>
      </c>
      <c r="R3107" t="s">
        <v>8355</v>
      </c>
      <c r="S3107" s="14">
        <f t="shared" si="205"/>
        <v>41876.718935185185</v>
      </c>
      <c r="T3107" s="14">
        <f t="shared" si="206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3"/>
        <v>4</v>
      </c>
      <c r="P3108">
        <f t="shared" si="204"/>
        <v>10.25</v>
      </c>
      <c r="Q3108" t="s">
        <v>8315</v>
      </c>
      <c r="R3108" t="s">
        <v>8355</v>
      </c>
      <c r="S3108" s="14">
        <f t="shared" si="205"/>
        <v>42241.429120370376</v>
      </c>
      <c r="T3108" s="14">
        <f t="shared" si="206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3"/>
        <v>20</v>
      </c>
      <c r="P3109">
        <f t="shared" si="204"/>
        <v>272.58999999999997</v>
      </c>
      <c r="Q3109" t="s">
        <v>8315</v>
      </c>
      <c r="R3109" t="s">
        <v>8355</v>
      </c>
      <c r="S3109" s="14">
        <f t="shared" si="205"/>
        <v>42128.814247685179</v>
      </c>
      <c r="T3109" s="14">
        <f t="shared" si="206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3"/>
        <v>0</v>
      </c>
      <c r="P3110">
        <f t="shared" si="204"/>
        <v>13</v>
      </c>
      <c r="Q3110" t="s">
        <v>8315</v>
      </c>
      <c r="R3110" t="s">
        <v>8355</v>
      </c>
      <c r="S3110" s="14">
        <f t="shared" si="205"/>
        <v>42062.680486111116</v>
      </c>
      <c r="T3110" s="14">
        <f t="shared" si="206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3"/>
        <v>25</v>
      </c>
      <c r="P3111">
        <f t="shared" si="204"/>
        <v>58.18</v>
      </c>
      <c r="Q3111" t="s">
        <v>8315</v>
      </c>
      <c r="R3111" t="s">
        <v>8355</v>
      </c>
      <c r="S3111" s="14">
        <f t="shared" si="205"/>
        <v>41844.125115740739</v>
      </c>
      <c r="T3111" s="14">
        <f t="shared" si="206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3"/>
        <v>0</v>
      </c>
      <c r="P3112">
        <f t="shared" si="204"/>
        <v>10</v>
      </c>
      <c r="Q3112" t="s">
        <v>8315</v>
      </c>
      <c r="R3112" t="s">
        <v>8355</v>
      </c>
      <c r="S3112" s="14">
        <f t="shared" si="205"/>
        <v>42745.031469907408</v>
      </c>
      <c r="T3112" s="14">
        <f t="shared" si="206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3"/>
        <v>27</v>
      </c>
      <c r="P3113">
        <f t="shared" si="204"/>
        <v>70.11</v>
      </c>
      <c r="Q3113" t="s">
        <v>8315</v>
      </c>
      <c r="R3113" t="s">
        <v>8355</v>
      </c>
      <c r="S3113" s="14">
        <f t="shared" si="205"/>
        <v>41885.595138888886</v>
      </c>
      <c r="T3113" s="14">
        <f t="shared" si="206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3"/>
        <v>5</v>
      </c>
      <c r="P3114">
        <f t="shared" si="204"/>
        <v>57.89</v>
      </c>
      <c r="Q3114" t="s">
        <v>8315</v>
      </c>
      <c r="R3114" t="s">
        <v>8355</v>
      </c>
      <c r="S3114" s="14">
        <f t="shared" si="205"/>
        <v>42615.121921296297</v>
      </c>
      <c r="T3114" s="14">
        <f t="shared" si="206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3"/>
        <v>4</v>
      </c>
      <c r="P3115">
        <f t="shared" si="204"/>
        <v>125.27</v>
      </c>
      <c r="Q3115" t="s">
        <v>8315</v>
      </c>
      <c r="R3115" t="s">
        <v>8355</v>
      </c>
      <c r="S3115" s="14">
        <f t="shared" si="205"/>
        <v>42081.731273148151</v>
      </c>
      <c r="T3115" s="14">
        <f t="shared" si="206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3"/>
        <v>0</v>
      </c>
      <c r="P3116">
        <f t="shared" si="204"/>
        <v>0</v>
      </c>
      <c r="Q3116" t="s">
        <v>8315</v>
      </c>
      <c r="R3116" t="s">
        <v>8355</v>
      </c>
      <c r="S3116" s="14">
        <f t="shared" si="205"/>
        <v>41843.632523148146</v>
      </c>
      <c r="T3116" s="14">
        <f t="shared" si="206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3"/>
        <v>3</v>
      </c>
      <c r="P3117">
        <f t="shared" si="204"/>
        <v>300</v>
      </c>
      <c r="Q3117" t="s">
        <v>8315</v>
      </c>
      <c r="R3117" t="s">
        <v>8355</v>
      </c>
      <c r="S3117" s="14">
        <f t="shared" si="205"/>
        <v>42496.447071759263</v>
      </c>
      <c r="T3117" s="14">
        <f t="shared" si="206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3"/>
        <v>57</v>
      </c>
      <c r="P3118">
        <f t="shared" si="204"/>
        <v>43</v>
      </c>
      <c r="Q3118" t="s">
        <v>8315</v>
      </c>
      <c r="R3118" t="s">
        <v>8355</v>
      </c>
      <c r="S3118" s="14">
        <f t="shared" si="205"/>
        <v>42081.515335648146</v>
      </c>
      <c r="T3118" s="14">
        <f t="shared" si="206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3"/>
        <v>0</v>
      </c>
      <c r="P3119">
        <f t="shared" si="204"/>
        <v>1</v>
      </c>
      <c r="Q3119" t="s">
        <v>8315</v>
      </c>
      <c r="R3119" t="s">
        <v>8355</v>
      </c>
      <c r="S3119" s="14">
        <f t="shared" si="205"/>
        <v>42509.374537037031</v>
      </c>
      <c r="T3119" s="14">
        <f t="shared" si="206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3"/>
        <v>0</v>
      </c>
      <c r="P3120">
        <f t="shared" si="204"/>
        <v>775</v>
      </c>
      <c r="Q3120" t="s">
        <v>8315</v>
      </c>
      <c r="R3120" t="s">
        <v>8355</v>
      </c>
      <c r="S3120" s="14">
        <f t="shared" si="205"/>
        <v>42534.649571759262</v>
      </c>
      <c r="T3120" s="14">
        <f t="shared" si="206"/>
        <v>42553.649571759262</v>
      </c>
    </row>
    <row r="3121" spans="1:21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3"/>
        <v>0</v>
      </c>
      <c r="P3121">
        <f t="shared" si="204"/>
        <v>5</v>
      </c>
      <c r="Q3121" t="s">
        <v>8315</v>
      </c>
      <c r="R3121" t="s">
        <v>8355</v>
      </c>
      <c r="S3121" s="14">
        <f t="shared" si="205"/>
        <v>42060.04550925926</v>
      </c>
      <c r="T3121" s="14">
        <f t="shared" si="206"/>
        <v>42090.003842592589</v>
      </c>
    </row>
    <row r="3122" spans="1:21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3"/>
        <v>0</v>
      </c>
      <c r="P3122">
        <f t="shared" si="204"/>
        <v>12.8</v>
      </c>
      <c r="Q3122" t="s">
        <v>8315</v>
      </c>
      <c r="R3122" t="s">
        <v>8355</v>
      </c>
      <c r="S3122" s="14">
        <f t="shared" si="205"/>
        <v>42435.942083333335</v>
      </c>
      <c r="T3122" s="14">
        <f t="shared" si="206"/>
        <v>42495.900416666671</v>
      </c>
    </row>
    <row r="3123" spans="1:21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3"/>
        <v>1</v>
      </c>
      <c r="P3123">
        <f t="shared" si="204"/>
        <v>10</v>
      </c>
      <c r="Q3123" t="s">
        <v>8315</v>
      </c>
      <c r="R3123" t="s">
        <v>8355</v>
      </c>
      <c r="S3123" s="14">
        <f t="shared" si="205"/>
        <v>41848.679803240739</v>
      </c>
      <c r="T3123" s="14">
        <f t="shared" si="206"/>
        <v>41908.679803240739</v>
      </c>
    </row>
    <row r="3124" spans="1:21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3"/>
        <v>58</v>
      </c>
      <c r="P3124">
        <f t="shared" si="204"/>
        <v>58</v>
      </c>
      <c r="Q3124" t="s">
        <v>8315</v>
      </c>
      <c r="R3124" t="s">
        <v>8355</v>
      </c>
      <c r="S3124" s="14">
        <f t="shared" si="205"/>
        <v>42678.932083333333</v>
      </c>
      <c r="T3124" s="14">
        <f t="shared" si="206"/>
        <v>42683.973750000005</v>
      </c>
    </row>
    <row r="3125" spans="1:21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3"/>
        <v>68</v>
      </c>
      <c r="P3125">
        <f t="shared" si="204"/>
        <v>244.8</v>
      </c>
      <c r="Q3125" t="s">
        <v>8315</v>
      </c>
      <c r="R3125" t="s">
        <v>8355</v>
      </c>
      <c r="S3125" s="14">
        <f t="shared" si="205"/>
        <v>42530.993032407408</v>
      </c>
      <c r="T3125" s="14">
        <f t="shared" si="206"/>
        <v>42560.993032407408</v>
      </c>
    </row>
    <row r="3126" spans="1:21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3"/>
        <v>0</v>
      </c>
      <c r="P3126">
        <f t="shared" si="204"/>
        <v>6.5</v>
      </c>
      <c r="Q3126" t="s">
        <v>8315</v>
      </c>
      <c r="R3126" t="s">
        <v>8355</v>
      </c>
      <c r="S3126" s="14">
        <f t="shared" si="205"/>
        <v>41977.780104166668</v>
      </c>
      <c r="T3126" s="14">
        <f t="shared" si="206"/>
        <v>42037.780104166668</v>
      </c>
    </row>
    <row r="3127" spans="1:21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3"/>
        <v>0</v>
      </c>
      <c r="P3127">
        <f t="shared" si="204"/>
        <v>0</v>
      </c>
      <c r="Q3127" t="s">
        <v>8315</v>
      </c>
      <c r="R3127" t="s">
        <v>8355</v>
      </c>
      <c r="S3127" s="14">
        <f t="shared" si="205"/>
        <v>42346.20685185185</v>
      </c>
      <c r="T3127" s="14">
        <f t="shared" si="206"/>
        <v>42376.20685185185</v>
      </c>
    </row>
    <row r="3128" spans="1:21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3"/>
        <v>4</v>
      </c>
      <c r="P3128">
        <f t="shared" si="204"/>
        <v>61.18</v>
      </c>
      <c r="Q3128" t="s">
        <v>8315</v>
      </c>
      <c r="R3128" t="s">
        <v>8355</v>
      </c>
      <c r="S3128" s="14">
        <f t="shared" si="205"/>
        <v>42427.01807870371</v>
      </c>
      <c r="T3128" s="14">
        <f t="shared" si="206"/>
        <v>42456.976412037038</v>
      </c>
    </row>
    <row r="3129" spans="1:21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3"/>
        <v>0</v>
      </c>
      <c r="P3129">
        <f t="shared" si="204"/>
        <v>0</v>
      </c>
      <c r="Q3129" t="s">
        <v>8315</v>
      </c>
      <c r="R3129" t="s">
        <v>8355</v>
      </c>
      <c r="S3129" s="14">
        <f t="shared" si="205"/>
        <v>42034.856817129628</v>
      </c>
      <c r="T3129" s="14">
        <f t="shared" si="206"/>
        <v>42064.856817129628</v>
      </c>
    </row>
    <row r="3130" spans="1:21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3"/>
        <v>109</v>
      </c>
      <c r="P3130">
        <f t="shared" si="204"/>
        <v>139.24</v>
      </c>
      <c r="Q3130" t="s">
        <v>8315</v>
      </c>
      <c r="R3130" t="s">
        <v>8316</v>
      </c>
      <c r="S3130" s="14">
        <f t="shared" si="205"/>
        <v>42780.825706018513</v>
      </c>
      <c r="T3130" s="14">
        <f t="shared" si="206"/>
        <v>42810.784039351856</v>
      </c>
    </row>
    <row r="3131" spans="1:21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3"/>
        <v>1</v>
      </c>
      <c r="P3131">
        <f t="shared" si="204"/>
        <v>10</v>
      </c>
      <c r="Q3131" t="s">
        <v>8315</v>
      </c>
      <c r="R3131" t="s">
        <v>8316</v>
      </c>
      <c r="S3131" s="14">
        <f t="shared" si="205"/>
        <v>42803.842812499999</v>
      </c>
      <c r="T3131" s="14">
        <f t="shared" si="206"/>
        <v>42843.801145833335</v>
      </c>
    </row>
    <row r="3132" spans="1:21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3"/>
        <v>4</v>
      </c>
      <c r="P3132">
        <f t="shared" si="204"/>
        <v>93.75</v>
      </c>
      <c r="Q3132" t="s">
        <v>8315</v>
      </c>
      <c r="R3132" t="s">
        <v>8316</v>
      </c>
      <c r="S3132" s="14">
        <f t="shared" si="205"/>
        <v>42808.640231481477</v>
      </c>
      <c r="T3132" s="14">
        <f t="shared" si="206"/>
        <v>42839.207638888889</v>
      </c>
    </row>
    <row r="3133" spans="1:21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3"/>
        <v>16</v>
      </c>
      <c r="P3133">
        <f t="shared" si="204"/>
        <v>53.75</v>
      </c>
      <c r="Q3133" t="s">
        <v>8315</v>
      </c>
      <c r="R3133" t="s">
        <v>8316</v>
      </c>
      <c r="S3133" s="14">
        <f t="shared" si="205"/>
        <v>42803.579224537039</v>
      </c>
      <c r="T3133" s="14">
        <f t="shared" si="206"/>
        <v>42833.537557870368</v>
      </c>
    </row>
    <row r="3134" spans="1:21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3"/>
        <v>0</v>
      </c>
      <c r="P3134">
        <f t="shared" si="204"/>
        <v>10</v>
      </c>
      <c r="Q3134" t="s">
        <v>8315</v>
      </c>
      <c r="R3134" t="s">
        <v>8316</v>
      </c>
      <c r="S3134" s="14">
        <f t="shared" si="205"/>
        <v>42786.350231481483</v>
      </c>
      <c r="T3134" s="14">
        <f t="shared" si="206"/>
        <v>42846.308564814812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3"/>
        <v>108</v>
      </c>
      <c r="P3135">
        <f t="shared" si="204"/>
        <v>33.75</v>
      </c>
      <c r="Q3135" t="s">
        <v>8315</v>
      </c>
      <c r="R3135" t="s">
        <v>8316</v>
      </c>
      <c r="S3135" s="14">
        <f t="shared" si="205"/>
        <v>42788.565208333333</v>
      </c>
      <c r="T3135" s="14">
        <f t="shared" si="206"/>
        <v>42818.523541666669</v>
      </c>
      <c r="U3135">
        <f>YEAR(S3135)</f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3"/>
        <v>23</v>
      </c>
      <c r="P3136">
        <f t="shared" si="204"/>
        <v>18.75</v>
      </c>
      <c r="Q3136" t="s">
        <v>8315</v>
      </c>
      <c r="R3136" t="s">
        <v>8316</v>
      </c>
      <c r="S3136" s="14">
        <f t="shared" si="205"/>
        <v>42800.720127314817</v>
      </c>
      <c r="T3136" s="14">
        <f t="shared" si="206"/>
        <v>42821.678460648152</v>
      </c>
      <c r="U3136">
        <f>YEAR(S3136)</f>
        <v>2017</v>
      </c>
    </row>
    <row r="3137" spans="1:21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3"/>
        <v>21</v>
      </c>
      <c r="P3137">
        <f t="shared" si="204"/>
        <v>23.14</v>
      </c>
      <c r="Q3137" t="s">
        <v>8315</v>
      </c>
      <c r="R3137" t="s">
        <v>8316</v>
      </c>
      <c r="S3137" s="14">
        <f t="shared" si="205"/>
        <v>42807.151863425926</v>
      </c>
      <c r="T3137" s="14">
        <f t="shared" si="206"/>
        <v>42829.151863425926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3"/>
        <v>128</v>
      </c>
      <c r="P3138">
        <f t="shared" si="204"/>
        <v>29.05</v>
      </c>
      <c r="Q3138" t="s">
        <v>8315</v>
      </c>
      <c r="R3138" t="s">
        <v>8316</v>
      </c>
      <c r="S3138" s="14">
        <f t="shared" si="205"/>
        <v>42789.462430555555</v>
      </c>
      <c r="T3138" s="14">
        <f t="shared" si="206"/>
        <v>42825.957638888889</v>
      </c>
      <c r="U3138">
        <f>YEAR(S3138)</f>
        <v>2017</v>
      </c>
    </row>
    <row r="3139" spans="1:21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7">ROUND(E3139/D3139*100,0)</f>
        <v>3</v>
      </c>
      <c r="P3139">
        <f t="shared" ref="P3139:P3202" si="208">IFERROR(ROUND(E3139/L3139,2),0)</f>
        <v>50</v>
      </c>
      <c r="Q3139" t="s">
        <v>8315</v>
      </c>
      <c r="R3139" t="s">
        <v>8316</v>
      </c>
      <c r="S3139" s="14">
        <f t="shared" ref="S3139:S3202" si="209">(((J3139/60)/60)/24)+DATE(1970,1,1)</f>
        <v>42807.885057870371</v>
      </c>
      <c r="T3139" s="14">
        <f t="shared" ref="T3139:T3202" si="210">(((I3139/60)/60)/24)+DATE(1970,1,1)</f>
        <v>42858.8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7"/>
        <v>0</v>
      </c>
      <c r="P3140">
        <f t="shared" si="208"/>
        <v>0</v>
      </c>
      <c r="Q3140" t="s">
        <v>8315</v>
      </c>
      <c r="R3140" t="s">
        <v>8316</v>
      </c>
      <c r="S3140" s="14">
        <f t="shared" si="209"/>
        <v>42809.645914351851</v>
      </c>
      <c r="T3140" s="14">
        <f t="shared" si="210"/>
        <v>42828.645914351851</v>
      </c>
      <c r="U3140">
        <f>YEAR(S3140)</f>
        <v>2017</v>
      </c>
    </row>
    <row r="3141" spans="1:21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7"/>
        <v>5</v>
      </c>
      <c r="P3141">
        <f t="shared" si="208"/>
        <v>450</v>
      </c>
      <c r="Q3141" t="s">
        <v>8315</v>
      </c>
      <c r="R3141" t="s">
        <v>8316</v>
      </c>
      <c r="S3141" s="14">
        <f t="shared" si="209"/>
        <v>42785.270370370374</v>
      </c>
      <c r="T3141" s="14">
        <f t="shared" si="210"/>
        <v>42819.189583333333</v>
      </c>
    </row>
    <row r="3142" spans="1:21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7"/>
        <v>1</v>
      </c>
      <c r="P3142">
        <f t="shared" si="208"/>
        <v>24</v>
      </c>
      <c r="Q3142" t="s">
        <v>8315</v>
      </c>
      <c r="R3142" t="s">
        <v>8316</v>
      </c>
      <c r="S3142" s="14">
        <f t="shared" si="209"/>
        <v>42802.718784722223</v>
      </c>
      <c r="T3142" s="14">
        <f t="shared" si="210"/>
        <v>42832.677118055552</v>
      </c>
    </row>
    <row r="3143" spans="1:21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7"/>
        <v>52</v>
      </c>
      <c r="P3143">
        <f t="shared" si="208"/>
        <v>32.25</v>
      </c>
      <c r="Q3143" t="s">
        <v>8315</v>
      </c>
      <c r="R3143" t="s">
        <v>8316</v>
      </c>
      <c r="S3143" s="14">
        <f t="shared" si="209"/>
        <v>42800.753333333334</v>
      </c>
      <c r="T3143" s="14">
        <f t="shared" si="210"/>
        <v>42841.833333333328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7"/>
        <v>2</v>
      </c>
      <c r="P3144">
        <f t="shared" si="208"/>
        <v>15</v>
      </c>
      <c r="Q3144" t="s">
        <v>8315</v>
      </c>
      <c r="R3144" t="s">
        <v>8316</v>
      </c>
      <c r="S3144" s="14">
        <f t="shared" si="209"/>
        <v>42783.513182870374</v>
      </c>
      <c r="T3144" s="14">
        <f t="shared" si="210"/>
        <v>42813.471516203703</v>
      </c>
      <c r="U3144">
        <f t="shared" ref="U3144:U3145" si="211">YEAR(S3144)</f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7"/>
        <v>0</v>
      </c>
      <c r="P3145">
        <f t="shared" si="208"/>
        <v>0</v>
      </c>
      <c r="Q3145" t="s">
        <v>8315</v>
      </c>
      <c r="R3145" t="s">
        <v>8316</v>
      </c>
      <c r="S3145" s="14">
        <f t="shared" si="209"/>
        <v>42808.358287037037</v>
      </c>
      <c r="T3145" s="14">
        <f t="shared" si="210"/>
        <v>42834.358287037037</v>
      </c>
      <c r="U3145">
        <f t="shared" si="211"/>
        <v>2017</v>
      </c>
    </row>
    <row r="3146" spans="1:21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7"/>
        <v>75</v>
      </c>
      <c r="P3146">
        <f t="shared" si="208"/>
        <v>251.33</v>
      </c>
      <c r="Q3146" t="s">
        <v>8315</v>
      </c>
      <c r="R3146" t="s">
        <v>8316</v>
      </c>
      <c r="S3146" s="14">
        <f t="shared" si="209"/>
        <v>42796.538275462968</v>
      </c>
      <c r="T3146" s="14">
        <f t="shared" si="210"/>
        <v>42813.25</v>
      </c>
    </row>
    <row r="3147" spans="1:21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7"/>
        <v>0</v>
      </c>
      <c r="P3147">
        <f t="shared" si="208"/>
        <v>0</v>
      </c>
      <c r="Q3147" t="s">
        <v>8315</v>
      </c>
      <c r="R3147" t="s">
        <v>8316</v>
      </c>
      <c r="S3147" s="14">
        <f t="shared" si="209"/>
        <v>42762.040902777779</v>
      </c>
      <c r="T3147" s="14">
        <f t="shared" si="210"/>
        <v>42821.999236111107</v>
      </c>
    </row>
    <row r="3148" spans="1:21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7"/>
        <v>11</v>
      </c>
      <c r="P3148">
        <f t="shared" si="208"/>
        <v>437.5</v>
      </c>
      <c r="Q3148" t="s">
        <v>8315</v>
      </c>
      <c r="R3148" t="s">
        <v>8316</v>
      </c>
      <c r="S3148" s="14">
        <f t="shared" si="209"/>
        <v>42796.682476851856</v>
      </c>
      <c r="T3148" s="14">
        <f t="shared" si="210"/>
        <v>42841.640810185185</v>
      </c>
    </row>
    <row r="3149" spans="1:21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7"/>
        <v>118</v>
      </c>
      <c r="P3149">
        <f t="shared" si="208"/>
        <v>110.35</v>
      </c>
      <c r="Q3149" t="s">
        <v>8315</v>
      </c>
      <c r="R3149" t="s">
        <v>8316</v>
      </c>
      <c r="S3149" s="14">
        <f t="shared" si="209"/>
        <v>41909.969386574077</v>
      </c>
      <c r="T3149" s="14">
        <f t="shared" si="210"/>
        <v>41950.011053240742</v>
      </c>
    </row>
    <row r="3150" spans="1:21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7"/>
        <v>131</v>
      </c>
      <c r="P3150">
        <f t="shared" si="208"/>
        <v>41.42</v>
      </c>
      <c r="Q3150" t="s">
        <v>8315</v>
      </c>
      <c r="R3150" t="s">
        <v>8316</v>
      </c>
      <c r="S3150" s="14">
        <f t="shared" si="209"/>
        <v>41891.665324074071</v>
      </c>
      <c r="T3150" s="14">
        <f t="shared" si="210"/>
        <v>41913.166666666664</v>
      </c>
    </row>
    <row r="3151" spans="1:21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7"/>
        <v>104</v>
      </c>
      <c r="P3151">
        <f t="shared" si="208"/>
        <v>52</v>
      </c>
      <c r="Q3151" t="s">
        <v>8315</v>
      </c>
      <c r="R3151" t="s">
        <v>8316</v>
      </c>
      <c r="S3151" s="14">
        <f t="shared" si="209"/>
        <v>41226.017361111109</v>
      </c>
      <c r="T3151" s="14">
        <f t="shared" si="210"/>
        <v>41250.083333333336</v>
      </c>
    </row>
    <row r="3152" spans="1:21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7"/>
        <v>101</v>
      </c>
      <c r="P3152">
        <f t="shared" si="208"/>
        <v>33.99</v>
      </c>
      <c r="Q3152" t="s">
        <v>8315</v>
      </c>
      <c r="R3152" t="s">
        <v>8316</v>
      </c>
      <c r="S3152" s="14">
        <f t="shared" si="209"/>
        <v>40478.263923611114</v>
      </c>
      <c r="T3152" s="14">
        <f t="shared" si="210"/>
        <v>40568.166666666664</v>
      </c>
    </row>
    <row r="3153" spans="1:21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7"/>
        <v>100</v>
      </c>
      <c r="P3153">
        <f t="shared" si="208"/>
        <v>103.35</v>
      </c>
      <c r="Q3153" t="s">
        <v>8315</v>
      </c>
      <c r="R3153" t="s">
        <v>8316</v>
      </c>
      <c r="S3153" s="14">
        <f t="shared" si="209"/>
        <v>41862.83997685185</v>
      </c>
      <c r="T3153" s="14">
        <f t="shared" si="210"/>
        <v>41892.83997685185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7"/>
        <v>106</v>
      </c>
      <c r="P3154">
        <f t="shared" si="208"/>
        <v>34.79</v>
      </c>
      <c r="Q3154" t="s">
        <v>8315</v>
      </c>
      <c r="R3154" t="s">
        <v>8316</v>
      </c>
      <c r="S3154" s="14">
        <f t="shared" si="209"/>
        <v>41550.867673611108</v>
      </c>
      <c r="T3154" s="14">
        <f t="shared" si="210"/>
        <v>41580.867673611108</v>
      </c>
      <c r="U3154">
        <f>YEAR(S3154)</f>
        <v>2013</v>
      </c>
    </row>
    <row r="3155" spans="1:21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7"/>
        <v>336</v>
      </c>
      <c r="P3155">
        <f t="shared" si="208"/>
        <v>41.77</v>
      </c>
      <c r="Q3155" t="s">
        <v>8315</v>
      </c>
      <c r="R3155" t="s">
        <v>8316</v>
      </c>
      <c r="S3155" s="14">
        <f t="shared" si="209"/>
        <v>40633.154363425929</v>
      </c>
      <c r="T3155" s="14">
        <f t="shared" si="210"/>
        <v>40664.207638888889</v>
      </c>
    </row>
    <row r="3156" spans="1:21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7"/>
        <v>113</v>
      </c>
      <c r="P3156">
        <f t="shared" si="208"/>
        <v>64.27</v>
      </c>
      <c r="Q3156" t="s">
        <v>8315</v>
      </c>
      <c r="R3156" t="s">
        <v>8316</v>
      </c>
      <c r="S3156" s="14">
        <f t="shared" si="209"/>
        <v>40970.875671296293</v>
      </c>
      <c r="T3156" s="14">
        <f t="shared" si="210"/>
        <v>41000.834004629629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7"/>
        <v>189</v>
      </c>
      <c r="P3157">
        <f t="shared" si="208"/>
        <v>31.21</v>
      </c>
      <c r="Q3157" t="s">
        <v>8315</v>
      </c>
      <c r="R3157" t="s">
        <v>8316</v>
      </c>
      <c r="S3157" s="14">
        <f t="shared" si="209"/>
        <v>41233.499131944445</v>
      </c>
      <c r="T3157" s="14">
        <f t="shared" si="210"/>
        <v>41263.499131944445</v>
      </c>
      <c r="U3157">
        <f>YEAR(S3157)</f>
        <v>2012</v>
      </c>
    </row>
    <row r="3158" spans="1:21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7"/>
        <v>102</v>
      </c>
      <c r="P3158">
        <f t="shared" si="208"/>
        <v>62.92</v>
      </c>
      <c r="Q3158" t="s">
        <v>8315</v>
      </c>
      <c r="R3158" t="s">
        <v>8316</v>
      </c>
      <c r="S3158" s="14">
        <f t="shared" si="209"/>
        <v>41026.953055555554</v>
      </c>
      <c r="T3158" s="14">
        <f t="shared" si="210"/>
        <v>41061.953055555554</v>
      </c>
    </row>
    <row r="3159" spans="1:21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7"/>
        <v>101</v>
      </c>
      <c r="P3159">
        <f t="shared" si="208"/>
        <v>98.54</v>
      </c>
      <c r="Q3159" t="s">
        <v>8315</v>
      </c>
      <c r="R3159" t="s">
        <v>8316</v>
      </c>
      <c r="S3159" s="14">
        <f t="shared" si="209"/>
        <v>41829.788252314815</v>
      </c>
      <c r="T3159" s="14">
        <f t="shared" si="210"/>
        <v>41839.208333333336</v>
      </c>
    </row>
    <row r="3160" spans="1:21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7"/>
        <v>114</v>
      </c>
      <c r="P3160">
        <f t="shared" si="208"/>
        <v>82.61</v>
      </c>
      <c r="Q3160" t="s">
        <v>8315</v>
      </c>
      <c r="R3160" t="s">
        <v>8316</v>
      </c>
      <c r="S3160" s="14">
        <f t="shared" si="209"/>
        <v>41447.839722222219</v>
      </c>
      <c r="T3160" s="14">
        <f t="shared" si="210"/>
        <v>41477.839722222219</v>
      </c>
    </row>
    <row r="3161" spans="1:21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7"/>
        <v>133</v>
      </c>
      <c r="P3161">
        <f t="shared" si="208"/>
        <v>38.5</v>
      </c>
      <c r="Q3161" t="s">
        <v>8315</v>
      </c>
      <c r="R3161" t="s">
        <v>8316</v>
      </c>
      <c r="S3161" s="14">
        <f t="shared" si="209"/>
        <v>40884.066678240742</v>
      </c>
      <c r="T3161" s="14">
        <f t="shared" si="210"/>
        <v>40926.958333333336</v>
      </c>
    </row>
    <row r="3162" spans="1:21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7"/>
        <v>102</v>
      </c>
      <c r="P3162">
        <f t="shared" si="208"/>
        <v>80.16</v>
      </c>
      <c r="Q3162" t="s">
        <v>8315</v>
      </c>
      <c r="R3162" t="s">
        <v>8316</v>
      </c>
      <c r="S3162" s="14">
        <f t="shared" si="209"/>
        <v>41841.26489583333</v>
      </c>
      <c r="T3162" s="14">
        <f t="shared" si="210"/>
        <v>41864.207638888889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7"/>
        <v>105</v>
      </c>
      <c r="P3163">
        <f t="shared" si="208"/>
        <v>28.41</v>
      </c>
      <c r="Q3163" t="s">
        <v>8315</v>
      </c>
      <c r="R3163" t="s">
        <v>8316</v>
      </c>
      <c r="S3163" s="14">
        <f t="shared" si="209"/>
        <v>41897.536134259259</v>
      </c>
      <c r="T3163" s="14">
        <f t="shared" si="210"/>
        <v>41927.536134259259</v>
      </c>
      <c r="U3163">
        <f>YEAR(S3163)</f>
        <v>2014</v>
      </c>
    </row>
    <row r="3164" spans="1:21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7"/>
        <v>127</v>
      </c>
      <c r="P3164">
        <f t="shared" si="208"/>
        <v>80.73</v>
      </c>
      <c r="Q3164" t="s">
        <v>8315</v>
      </c>
      <c r="R3164" t="s">
        <v>8316</v>
      </c>
      <c r="S3164" s="14">
        <f t="shared" si="209"/>
        <v>41799.685902777775</v>
      </c>
      <c r="T3164" s="14">
        <f t="shared" si="210"/>
        <v>41827.083333333336</v>
      </c>
    </row>
    <row r="3165" spans="1:21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7"/>
        <v>111</v>
      </c>
      <c r="P3165">
        <f t="shared" si="208"/>
        <v>200.69</v>
      </c>
      <c r="Q3165" t="s">
        <v>8315</v>
      </c>
      <c r="R3165" t="s">
        <v>8316</v>
      </c>
      <c r="S3165" s="14">
        <f t="shared" si="209"/>
        <v>41775.753761574073</v>
      </c>
      <c r="T3165" s="14">
        <f t="shared" si="210"/>
        <v>41805.753761574073</v>
      </c>
    </row>
    <row r="3166" spans="1:21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7"/>
        <v>107</v>
      </c>
      <c r="P3166">
        <f t="shared" si="208"/>
        <v>37.590000000000003</v>
      </c>
      <c r="Q3166" t="s">
        <v>8315</v>
      </c>
      <c r="R3166" t="s">
        <v>8316</v>
      </c>
      <c r="S3166" s="14">
        <f t="shared" si="209"/>
        <v>41766.80572916667</v>
      </c>
      <c r="T3166" s="14">
        <f t="shared" si="210"/>
        <v>41799.80572916667</v>
      </c>
    </row>
    <row r="3167" spans="1:21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7"/>
        <v>163</v>
      </c>
      <c r="P3167">
        <f t="shared" si="208"/>
        <v>58.1</v>
      </c>
      <c r="Q3167" t="s">
        <v>8315</v>
      </c>
      <c r="R3167" t="s">
        <v>8316</v>
      </c>
      <c r="S3167" s="14">
        <f t="shared" si="209"/>
        <v>40644.159259259257</v>
      </c>
      <c r="T3167" s="14">
        <f t="shared" si="210"/>
        <v>40666.165972222225</v>
      </c>
    </row>
    <row r="3168" spans="1:21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7"/>
        <v>160</v>
      </c>
      <c r="P3168">
        <f t="shared" si="208"/>
        <v>60.3</v>
      </c>
      <c r="Q3168" t="s">
        <v>8315</v>
      </c>
      <c r="R3168" t="s">
        <v>8316</v>
      </c>
      <c r="S3168" s="14">
        <f t="shared" si="209"/>
        <v>41940.69158564815</v>
      </c>
      <c r="T3168" s="14">
        <f t="shared" si="210"/>
        <v>41969.332638888889</v>
      </c>
    </row>
    <row r="3169" spans="1:21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7"/>
        <v>116</v>
      </c>
      <c r="P3169">
        <f t="shared" si="208"/>
        <v>63.36</v>
      </c>
      <c r="Q3169" t="s">
        <v>8315</v>
      </c>
      <c r="R3169" t="s">
        <v>8316</v>
      </c>
      <c r="S3169" s="14">
        <f t="shared" si="209"/>
        <v>41839.175706018519</v>
      </c>
      <c r="T3169" s="14">
        <f t="shared" si="210"/>
        <v>41853.175706018519</v>
      </c>
    </row>
    <row r="3170" spans="1:21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7"/>
        <v>124</v>
      </c>
      <c r="P3170">
        <f t="shared" si="208"/>
        <v>50.9</v>
      </c>
      <c r="Q3170" t="s">
        <v>8315</v>
      </c>
      <c r="R3170" t="s">
        <v>8316</v>
      </c>
      <c r="S3170" s="14">
        <f t="shared" si="209"/>
        <v>41772.105937500004</v>
      </c>
      <c r="T3170" s="14">
        <f t="shared" si="210"/>
        <v>41803.916666666664</v>
      </c>
    </row>
    <row r="3171" spans="1:21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7"/>
        <v>103</v>
      </c>
      <c r="P3171">
        <f t="shared" si="208"/>
        <v>100.5</v>
      </c>
      <c r="Q3171" t="s">
        <v>8315</v>
      </c>
      <c r="R3171" t="s">
        <v>8316</v>
      </c>
      <c r="S3171" s="14">
        <f t="shared" si="209"/>
        <v>41591.737974537034</v>
      </c>
      <c r="T3171" s="14">
        <f t="shared" si="210"/>
        <v>41621.207638888889</v>
      </c>
    </row>
    <row r="3172" spans="1:21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7"/>
        <v>112</v>
      </c>
      <c r="P3172">
        <f t="shared" si="208"/>
        <v>31.62</v>
      </c>
      <c r="Q3172" t="s">
        <v>8315</v>
      </c>
      <c r="R3172" t="s">
        <v>8316</v>
      </c>
      <c r="S3172" s="14">
        <f t="shared" si="209"/>
        <v>41789.080370370371</v>
      </c>
      <c r="T3172" s="14">
        <f t="shared" si="210"/>
        <v>41822.166666666664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7"/>
        <v>109</v>
      </c>
      <c r="P3173">
        <f t="shared" si="208"/>
        <v>65.099999999999994</v>
      </c>
      <c r="Q3173" t="s">
        <v>8315</v>
      </c>
      <c r="R3173" t="s">
        <v>8316</v>
      </c>
      <c r="S3173" s="14">
        <f t="shared" si="209"/>
        <v>42466.608310185184</v>
      </c>
      <c r="T3173" s="14">
        <f t="shared" si="210"/>
        <v>42496.608310185184</v>
      </c>
      <c r="U3173">
        <f>YEAR(S3173)</f>
        <v>2016</v>
      </c>
    </row>
    <row r="3174" spans="1:21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7"/>
        <v>115</v>
      </c>
      <c r="P3174">
        <f t="shared" si="208"/>
        <v>79.31</v>
      </c>
      <c r="Q3174" t="s">
        <v>8315</v>
      </c>
      <c r="R3174" t="s">
        <v>8316</v>
      </c>
      <c r="S3174" s="14">
        <f t="shared" si="209"/>
        <v>40923.729953703703</v>
      </c>
      <c r="T3174" s="14">
        <f t="shared" si="210"/>
        <v>40953.729953703703</v>
      </c>
    </row>
    <row r="3175" spans="1:21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7"/>
        <v>103</v>
      </c>
      <c r="P3175">
        <f t="shared" si="208"/>
        <v>139.19</v>
      </c>
      <c r="Q3175" t="s">
        <v>8315</v>
      </c>
      <c r="R3175" t="s">
        <v>8316</v>
      </c>
      <c r="S3175" s="14">
        <f t="shared" si="209"/>
        <v>41878.878379629627</v>
      </c>
      <c r="T3175" s="14">
        <f t="shared" si="210"/>
        <v>41908.878379629627</v>
      </c>
    </row>
    <row r="3176" spans="1:21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7"/>
        <v>101</v>
      </c>
      <c r="P3176">
        <f t="shared" si="208"/>
        <v>131.91</v>
      </c>
      <c r="Q3176" t="s">
        <v>8315</v>
      </c>
      <c r="R3176" t="s">
        <v>8316</v>
      </c>
      <c r="S3176" s="14">
        <f t="shared" si="209"/>
        <v>41862.864675925928</v>
      </c>
      <c r="T3176" s="14">
        <f t="shared" si="210"/>
        <v>41876.864675925928</v>
      </c>
    </row>
    <row r="3177" spans="1:21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7"/>
        <v>110</v>
      </c>
      <c r="P3177">
        <f t="shared" si="208"/>
        <v>91.3</v>
      </c>
      <c r="Q3177" t="s">
        <v>8315</v>
      </c>
      <c r="R3177" t="s">
        <v>8316</v>
      </c>
      <c r="S3177" s="14">
        <f t="shared" si="209"/>
        <v>40531.886886574073</v>
      </c>
      <c r="T3177" s="14">
        <f t="shared" si="210"/>
        <v>40591.886886574073</v>
      </c>
    </row>
    <row r="3178" spans="1:21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7"/>
        <v>115</v>
      </c>
      <c r="P3178">
        <f t="shared" si="208"/>
        <v>39.67</v>
      </c>
      <c r="Q3178" t="s">
        <v>8315</v>
      </c>
      <c r="R3178" t="s">
        <v>8316</v>
      </c>
      <c r="S3178" s="14">
        <f t="shared" si="209"/>
        <v>41477.930914351848</v>
      </c>
      <c r="T3178" s="14">
        <f t="shared" si="210"/>
        <v>41504.625</v>
      </c>
    </row>
    <row r="3179" spans="1:21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7"/>
        <v>117</v>
      </c>
      <c r="P3179">
        <f t="shared" si="208"/>
        <v>57.55</v>
      </c>
      <c r="Q3179" t="s">
        <v>8315</v>
      </c>
      <c r="R3179" t="s">
        <v>8316</v>
      </c>
      <c r="S3179" s="14">
        <f t="shared" si="209"/>
        <v>41781.666770833333</v>
      </c>
      <c r="T3179" s="14">
        <f t="shared" si="210"/>
        <v>41811.666770833333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7"/>
        <v>172</v>
      </c>
      <c r="P3180">
        <f t="shared" si="208"/>
        <v>33.03</v>
      </c>
      <c r="Q3180" t="s">
        <v>8315</v>
      </c>
      <c r="R3180" t="s">
        <v>8316</v>
      </c>
      <c r="S3180" s="14">
        <f t="shared" si="209"/>
        <v>41806.605034722219</v>
      </c>
      <c r="T3180" s="14">
        <f t="shared" si="210"/>
        <v>41836.605034722219</v>
      </c>
      <c r="U3180">
        <f>YEAR(S3180)</f>
        <v>2014</v>
      </c>
    </row>
    <row r="3181" spans="1:21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7"/>
        <v>114</v>
      </c>
      <c r="P3181">
        <f t="shared" si="208"/>
        <v>77.34</v>
      </c>
      <c r="Q3181" t="s">
        <v>8315</v>
      </c>
      <c r="R3181" t="s">
        <v>8316</v>
      </c>
      <c r="S3181" s="14">
        <f t="shared" si="209"/>
        <v>41375.702210648145</v>
      </c>
      <c r="T3181" s="14">
        <f t="shared" si="210"/>
        <v>41400.702210648145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7"/>
        <v>120</v>
      </c>
      <c r="P3182">
        <f t="shared" si="208"/>
        <v>31.93</v>
      </c>
      <c r="Q3182" t="s">
        <v>8315</v>
      </c>
      <c r="R3182" t="s">
        <v>8316</v>
      </c>
      <c r="S3182" s="14">
        <f t="shared" si="209"/>
        <v>41780.412604166668</v>
      </c>
      <c r="T3182" s="14">
        <f t="shared" si="210"/>
        <v>41810.412604166668</v>
      </c>
      <c r="U3182">
        <f t="shared" ref="U3182:U3183" si="212">YEAR(S3182)</f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7"/>
        <v>109</v>
      </c>
      <c r="P3183">
        <f t="shared" si="208"/>
        <v>36.33</v>
      </c>
      <c r="Q3183" t="s">
        <v>8315</v>
      </c>
      <c r="R3183" t="s">
        <v>8316</v>
      </c>
      <c r="S3183" s="14">
        <f t="shared" si="209"/>
        <v>41779.310034722221</v>
      </c>
      <c r="T3183" s="14">
        <f t="shared" si="210"/>
        <v>41805.666666666664</v>
      </c>
      <c r="U3183">
        <f t="shared" si="212"/>
        <v>2014</v>
      </c>
    </row>
    <row r="3184" spans="1:21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7"/>
        <v>101</v>
      </c>
      <c r="P3184">
        <f t="shared" si="208"/>
        <v>46.77</v>
      </c>
      <c r="Q3184" t="s">
        <v>8315</v>
      </c>
      <c r="R3184" t="s">
        <v>8316</v>
      </c>
      <c r="S3184" s="14">
        <f t="shared" si="209"/>
        <v>40883.949317129627</v>
      </c>
      <c r="T3184" s="14">
        <f t="shared" si="210"/>
        <v>40939.708333333336</v>
      </c>
    </row>
    <row r="3185" spans="1:21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7"/>
        <v>109</v>
      </c>
      <c r="P3185">
        <f t="shared" si="208"/>
        <v>40.07</v>
      </c>
      <c r="Q3185" t="s">
        <v>8315</v>
      </c>
      <c r="R3185" t="s">
        <v>8316</v>
      </c>
      <c r="S3185" s="14">
        <f t="shared" si="209"/>
        <v>41491.79478009259</v>
      </c>
      <c r="T3185" s="14">
        <f t="shared" si="210"/>
        <v>41509.79478009259</v>
      </c>
    </row>
    <row r="3186" spans="1:21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7"/>
        <v>107</v>
      </c>
      <c r="P3186">
        <f t="shared" si="208"/>
        <v>100.22</v>
      </c>
      <c r="Q3186" t="s">
        <v>8315</v>
      </c>
      <c r="R3186" t="s">
        <v>8316</v>
      </c>
      <c r="S3186" s="14">
        <f t="shared" si="209"/>
        <v>41791.993414351848</v>
      </c>
      <c r="T3186" s="14">
        <f t="shared" si="210"/>
        <v>41821.993414351848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7"/>
        <v>100</v>
      </c>
      <c r="P3187">
        <f t="shared" si="208"/>
        <v>41.67</v>
      </c>
      <c r="Q3187" t="s">
        <v>8315</v>
      </c>
      <c r="R3187" t="s">
        <v>8316</v>
      </c>
      <c r="S3187" s="14">
        <f t="shared" si="209"/>
        <v>41829.977326388893</v>
      </c>
      <c r="T3187" s="14">
        <f t="shared" si="210"/>
        <v>41836.977326388893</v>
      </c>
      <c r="U3187">
        <f t="shared" ref="U3187:U3188" si="213">YEAR(S3187)</f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7"/>
        <v>102</v>
      </c>
      <c r="P3188">
        <f t="shared" si="208"/>
        <v>46.71</v>
      </c>
      <c r="Q3188" t="s">
        <v>8315</v>
      </c>
      <c r="R3188" t="s">
        <v>8316</v>
      </c>
      <c r="S3188" s="14">
        <f t="shared" si="209"/>
        <v>41868.924050925925</v>
      </c>
      <c r="T3188" s="14">
        <f t="shared" si="210"/>
        <v>41898.875</v>
      </c>
      <c r="U3188">
        <f t="shared" si="213"/>
        <v>2014</v>
      </c>
    </row>
    <row r="3189" spans="1:21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7"/>
        <v>116</v>
      </c>
      <c r="P3189">
        <f t="shared" si="208"/>
        <v>71.489999999999995</v>
      </c>
      <c r="Q3189" t="s">
        <v>8315</v>
      </c>
      <c r="R3189" t="s">
        <v>8316</v>
      </c>
      <c r="S3189" s="14">
        <f t="shared" si="209"/>
        <v>41835.666354166664</v>
      </c>
      <c r="T3189" s="14">
        <f t="shared" si="210"/>
        <v>41855.666354166664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7"/>
        <v>65</v>
      </c>
      <c r="P3190">
        <f t="shared" si="208"/>
        <v>14.44</v>
      </c>
      <c r="Q3190" t="s">
        <v>8315</v>
      </c>
      <c r="R3190" t="s">
        <v>8357</v>
      </c>
      <c r="S3190" s="14">
        <f t="shared" si="209"/>
        <v>42144.415532407409</v>
      </c>
      <c r="T3190" s="14">
        <f t="shared" si="210"/>
        <v>42165.415532407409</v>
      </c>
      <c r="U3190">
        <f>YEAR(S3190)</f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7"/>
        <v>12</v>
      </c>
      <c r="P3191">
        <f t="shared" si="208"/>
        <v>356.84</v>
      </c>
      <c r="Q3191" t="s">
        <v>8315</v>
      </c>
      <c r="R3191" t="s">
        <v>8357</v>
      </c>
      <c r="S3191" s="14">
        <f t="shared" si="209"/>
        <v>42118.346435185187</v>
      </c>
      <c r="T3191" s="14">
        <f t="shared" si="210"/>
        <v>42148.346435185187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7"/>
        <v>0</v>
      </c>
      <c r="P3192">
        <f t="shared" si="208"/>
        <v>0</v>
      </c>
      <c r="Q3192" t="s">
        <v>8315</v>
      </c>
      <c r="R3192" t="s">
        <v>8357</v>
      </c>
      <c r="S3192" s="14">
        <f t="shared" si="209"/>
        <v>42683.151331018518</v>
      </c>
      <c r="T3192" s="14">
        <f t="shared" si="210"/>
        <v>42713.192997685182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7"/>
        <v>4</v>
      </c>
      <c r="P3193">
        <f t="shared" si="208"/>
        <v>37.75</v>
      </c>
      <c r="Q3193" t="s">
        <v>8315</v>
      </c>
      <c r="R3193" t="s">
        <v>8357</v>
      </c>
      <c r="S3193" s="14">
        <f t="shared" si="209"/>
        <v>42538.755428240736</v>
      </c>
      <c r="T3193" s="14">
        <f t="shared" si="210"/>
        <v>42598.755428240736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7"/>
        <v>1</v>
      </c>
      <c r="P3194">
        <f t="shared" si="208"/>
        <v>12.75</v>
      </c>
      <c r="Q3194" t="s">
        <v>8315</v>
      </c>
      <c r="R3194" t="s">
        <v>8357</v>
      </c>
      <c r="S3194" s="14">
        <f t="shared" si="209"/>
        <v>42018.94049768518</v>
      </c>
      <c r="T3194" s="14">
        <f t="shared" si="210"/>
        <v>42063.916666666672</v>
      </c>
      <c r="U3194">
        <f t="shared" ref="U3194:U3195" si="214">YEAR(S3194)</f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7"/>
        <v>12</v>
      </c>
      <c r="P3195">
        <f t="shared" si="208"/>
        <v>24.46</v>
      </c>
      <c r="Q3195" t="s">
        <v>8315</v>
      </c>
      <c r="R3195" t="s">
        <v>8357</v>
      </c>
      <c r="S3195" s="14">
        <f t="shared" si="209"/>
        <v>42010.968240740738</v>
      </c>
      <c r="T3195" s="14">
        <f t="shared" si="210"/>
        <v>42055.968240740738</v>
      </c>
      <c r="U3195">
        <f t="shared" si="214"/>
        <v>2015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7"/>
        <v>0</v>
      </c>
      <c r="P3196">
        <f t="shared" si="208"/>
        <v>0</v>
      </c>
      <c r="Q3196" t="s">
        <v>8315</v>
      </c>
      <c r="R3196" t="s">
        <v>8357</v>
      </c>
      <c r="S3196" s="14">
        <f t="shared" si="209"/>
        <v>42182.062476851846</v>
      </c>
      <c r="T3196" s="14">
        <f t="shared" si="210"/>
        <v>42212.062476851846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7"/>
        <v>59</v>
      </c>
      <c r="P3197">
        <f t="shared" si="208"/>
        <v>53.08</v>
      </c>
      <c r="Q3197" t="s">
        <v>8315</v>
      </c>
      <c r="R3197" t="s">
        <v>8357</v>
      </c>
      <c r="S3197" s="14">
        <f t="shared" si="209"/>
        <v>42017.594236111108</v>
      </c>
      <c r="T3197" s="14">
        <f t="shared" si="210"/>
        <v>42047.594236111108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7"/>
        <v>0</v>
      </c>
      <c r="P3198">
        <f t="shared" si="208"/>
        <v>300</v>
      </c>
      <c r="Q3198" t="s">
        <v>8315</v>
      </c>
      <c r="R3198" t="s">
        <v>8357</v>
      </c>
      <c r="S3198" s="14">
        <f t="shared" si="209"/>
        <v>42157.598090277781</v>
      </c>
      <c r="T3198" s="14">
        <f t="shared" si="210"/>
        <v>42217.583333333328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7"/>
        <v>11</v>
      </c>
      <c r="P3199">
        <f t="shared" si="208"/>
        <v>286.25</v>
      </c>
      <c r="Q3199" t="s">
        <v>8315</v>
      </c>
      <c r="R3199" t="s">
        <v>8357</v>
      </c>
      <c r="S3199" s="14">
        <f t="shared" si="209"/>
        <v>42009.493263888886</v>
      </c>
      <c r="T3199" s="14">
        <f t="shared" si="210"/>
        <v>42039.493263888886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7"/>
        <v>0</v>
      </c>
      <c r="P3200">
        <f t="shared" si="208"/>
        <v>36.67</v>
      </c>
      <c r="Q3200" t="s">
        <v>8315</v>
      </c>
      <c r="R3200" t="s">
        <v>8357</v>
      </c>
      <c r="S3200" s="14">
        <f t="shared" si="209"/>
        <v>42013.424502314811</v>
      </c>
      <c r="T3200" s="14">
        <f t="shared" si="210"/>
        <v>42051.424502314811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7"/>
        <v>52</v>
      </c>
      <c r="P3201">
        <f t="shared" si="208"/>
        <v>49.21</v>
      </c>
      <c r="Q3201" t="s">
        <v>8315</v>
      </c>
      <c r="R3201" t="s">
        <v>8357</v>
      </c>
      <c r="S3201" s="14">
        <f t="shared" si="209"/>
        <v>41858.761782407404</v>
      </c>
      <c r="T3201" s="14">
        <f t="shared" si="210"/>
        <v>41888.875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7"/>
        <v>0</v>
      </c>
      <c r="P3202">
        <f t="shared" si="208"/>
        <v>1</v>
      </c>
      <c r="Q3202" t="s">
        <v>8315</v>
      </c>
      <c r="R3202" t="s">
        <v>8357</v>
      </c>
      <c r="S3202" s="14">
        <f t="shared" si="209"/>
        <v>42460.320613425924</v>
      </c>
      <c r="T3202" s="14">
        <f t="shared" si="210"/>
        <v>42490.231944444444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15">ROUND(E3203/D3203*100,0)</f>
        <v>1</v>
      </c>
      <c r="P3203">
        <f t="shared" ref="P3203:P3266" si="216">IFERROR(ROUND(E3203/L3203,2),0)</f>
        <v>12.5</v>
      </c>
      <c r="Q3203" t="s">
        <v>8315</v>
      </c>
      <c r="R3203" t="s">
        <v>8357</v>
      </c>
      <c r="S3203" s="14">
        <f t="shared" ref="S3203:S3266" si="217">(((J3203/60)/60)/24)+DATE(1970,1,1)</f>
        <v>41861.767094907409</v>
      </c>
      <c r="T3203" s="14">
        <f t="shared" ref="T3203:T3266" si="218">(((I3203/60)/60)/24)+DATE(1970,1,1)</f>
        <v>41882.767094907409</v>
      </c>
      <c r="U3203">
        <f>YEAR(S3203)</f>
        <v>2014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5"/>
        <v>55</v>
      </c>
      <c r="P3204">
        <f t="shared" si="216"/>
        <v>109.04</v>
      </c>
      <c r="Q3204" t="s">
        <v>8315</v>
      </c>
      <c r="R3204" t="s">
        <v>8357</v>
      </c>
      <c r="S3204" s="14">
        <f t="shared" si="217"/>
        <v>42293.853541666671</v>
      </c>
      <c r="T3204" s="14">
        <f t="shared" si="218"/>
        <v>42352.249305555553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5"/>
        <v>25</v>
      </c>
      <c r="P3205">
        <f t="shared" si="216"/>
        <v>41.67</v>
      </c>
      <c r="Q3205" t="s">
        <v>8315</v>
      </c>
      <c r="R3205" t="s">
        <v>8357</v>
      </c>
      <c r="S3205" s="14">
        <f t="shared" si="217"/>
        <v>42242.988680555558</v>
      </c>
      <c r="T3205" s="14">
        <f t="shared" si="218"/>
        <v>42272.988680555558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5"/>
        <v>0</v>
      </c>
      <c r="P3206">
        <f t="shared" si="216"/>
        <v>0</v>
      </c>
      <c r="Q3206" t="s">
        <v>8315</v>
      </c>
      <c r="R3206" t="s">
        <v>8357</v>
      </c>
      <c r="S3206" s="14">
        <f t="shared" si="217"/>
        <v>42172.686099537037</v>
      </c>
      <c r="T3206" s="14">
        <f t="shared" si="218"/>
        <v>42202.676388888889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5"/>
        <v>3</v>
      </c>
      <c r="P3207">
        <f t="shared" si="216"/>
        <v>22.75</v>
      </c>
      <c r="Q3207" t="s">
        <v>8315</v>
      </c>
      <c r="R3207" t="s">
        <v>8357</v>
      </c>
      <c r="S3207" s="14">
        <f t="shared" si="217"/>
        <v>42095.374675925923</v>
      </c>
      <c r="T3207" s="14">
        <f t="shared" si="218"/>
        <v>42125.374675925923</v>
      </c>
      <c r="U3207">
        <f>YEAR(S3207)</f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5"/>
        <v>0</v>
      </c>
      <c r="P3208">
        <f t="shared" si="216"/>
        <v>0</v>
      </c>
      <c r="Q3208" t="s">
        <v>8315</v>
      </c>
      <c r="R3208" t="s">
        <v>8357</v>
      </c>
      <c r="S3208" s="14">
        <f t="shared" si="217"/>
        <v>42236.276053240741</v>
      </c>
      <c r="T3208" s="14">
        <f t="shared" si="218"/>
        <v>42266.276053240741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5"/>
        <v>46</v>
      </c>
      <c r="P3209">
        <f t="shared" si="216"/>
        <v>70.83</v>
      </c>
      <c r="Q3209" t="s">
        <v>8315</v>
      </c>
      <c r="R3209" t="s">
        <v>8357</v>
      </c>
      <c r="S3209" s="14">
        <f t="shared" si="217"/>
        <v>42057.277858796297</v>
      </c>
      <c r="T3209" s="14">
        <f t="shared" si="218"/>
        <v>42117.236192129625</v>
      </c>
    </row>
    <row r="3210" spans="1:21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5"/>
        <v>104</v>
      </c>
      <c r="P3210">
        <f t="shared" si="216"/>
        <v>63.11</v>
      </c>
      <c r="Q3210" t="s">
        <v>8315</v>
      </c>
      <c r="R3210" t="s">
        <v>8316</v>
      </c>
      <c r="S3210" s="14">
        <f t="shared" si="217"/>
        <v>41827.605057870373</v>
      </c>
      <c r="T3210" s="14">
        <f t="shared" si="218"/>
        <v>41848.605057870373</v>
      </c>
    </row>
    <row r="3211" spans="1:21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5"/>
        <v>119</v>
      </c>
      <c r="P3211">
        <f t="shared" si="216"/>
        <v>50.16</v>
      </c>
      <c r="Q3211" t="s">
        <v>8315</v>
      </c>
      <c r="R3211" t="s">
        <v>8316</v>
      </c>
      <c r="S3211" s="14">
        <f t="shared" si="217"/>
        <v>41778.637245370373</v>
      </c>
      <c r="T3211" s="14">
        <f t="shared" si="218"/>
        <v>41810.958333333336</v>
      </c>
    </row>
    <row r="3212" spans="1:21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5"/>
        <v>126</v>
      </c>
      <c r="P3212">
        <f t="shared" si="216"/>
        <v>62.88</v>
      </c>
      <c r="Q3212" t="s">
        <v>8315</v>
      </c>
      <c r="R3212" t="s">
        <v>8316</v>
      </c>
      <c r="S3212" s="14">
        <f t="shared" si="217"/>
        <v>41013.936562499999</v>
      </c>
      <c r="T3212" s="14">
        <f t="shared" si="218"/>
        <v>41061.165972222225</v>
      </c>
    </row>
    <row r="3213" spans="1:21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5"/>
        <v>120</v>
      </c>
      <c r="P3213">
        <f t="shared" si="216"/>
        <v>85.53</v>
      </c>
      <c r="Q3213" t="s">
        <v>8315</v>
      </c>
      <c r="R3213" t="s">
        <v>8316</v>
      </c>
      <c r="S3213" s="14">
        <f t="shared" si="217"/>
        <v>41834.586574074077</v>
      </c>
      <c r="T3213" s="14">
        <f t="shared" si="218"/>
        <v>41866.083333333336</v>
      </c>
    </row>
    <row r="3214" spans="1:21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5"/>
        <v>126</v>
      </c>
      <c r="P3214">
        <f t="shared" si="216"/>
        <v>53.72</v>
      </c>
      <c r="Q3214" t="s">
        <v>8315</v>
      </c>
      <c r="R3214" t="s">
        <v>8316</v>
      </c>
      <c r="S3214" s="14">
        <f t="shared" si="217"/>
        <v>41829.795729166668</v>
      </c>
      <c r="T3214" s="14">
        <f t="shared" si="218"/>
        <v>41859.795729166668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5"/>
        <v>100</v>
      </c>
      <c r="P3215">
        <f t="shared" si="216"/>
        <v>127.81</v>
      </c>
      <c r="Q3215" t="s">
        <v>8315</v>
      </c>
      <c r="R3215" t="s">
        <v>8316</v>
      </c>
      <c r="S3215" s="14">
        <f t="shared" si="217"/>
        <v>42171.763414351852</v>
      </c>
      <c r="T3215" s="14">
        <f t="shared" si="218"/>
        <v>42211.763414351852</v>
      </c>
      <c r="U3215">
        <f t="shared" ref="U3215:U3216" si="219">YEAR(S3215)</f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5"/>
        <v>102</v>
      </c>
      <c r="P3216">
        <f t="shared" si="216"/>
        <v>106.57</v>
      </c>
      <c r="Q3216" t="s">
        <v>8315</v>
      </c>
      <c r="R3216" t="s">
        <v>8316</v>
      </c>
      <c r="S3216" s="14">
        <f t="shared" si="217"/>
        <v>42337.792511574073</v>
      </c>
      <c r="T3216" s="14">
        <f t="shared" si="218"/>
        <v>42374.996527777781</v>
      </c>
      <c r="U3216">
        <f t="shared" si="219"/>
        <v>2015</v>
      </c>
    </row>
    <row r="3217" spans="1:21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5"/>
        <v>100</v>
      </c>
      <c r="P3217">
        <f t="shared" si="216"/>
        <v>262.11</v>
      </c>
      <c r="Q3217" t="s">
        <v>8315</v>
      </c>
      <c r="R3217" t="s">
        <v>8316</v>
      </c>
      <c r="S3217" s="14">
        <f t="shared" si="217"/>
        <v>42219.665173611109</v>
      </c>
      <c r="T3217" s="14">
        <f t="shared" si="218"/>
        <v>42257.165972222225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5"/>
        <v>100</v>
      </c>
      <c r="P3218">
        <f t="shared" si="216"/>
        <v>57.17</v>
      </c>
      <c r="Q3218" t="s">
        <v>8315</v>
      </c>
      <c r="R3218" t="s">
        <v>8316</v>
      </c>
      <c r="S3218" s="14">
        <f t="shared" si="217"/>
        <v>42165.462627314817</v>
      </c>
      <c r="T3218" s="14">
        <f t="shared" si="218"/>
        <v>42196.604166666672</v>
      </c>
      <c r="U3218">
        <f>YEAR(S3218)</f>
        <v>2015</v>
      </c>
    </row>
    <row r="3219" spans="1:21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5"/>
        <v>116</v>
      </c>
      <c r="P3219">
        <f t="shared" si="216"/>
        <v>50.2</v>
      </c>
      <c r="Q3219" t="s">
        <v>8315</v>
      </c>
      <c r="R3219" t="s">
        <v>8316</v>
      </c>
      <c r="S3219" s="14">
        <f t="shared" si="217"/>
        <v>42648.546111111107</v>
      </c>
      <c r="T3219" s="14">
        <f t="shared" si="218"/>
        <v>42678.546111111107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5"/>
        <v>102</v>
      </c>
      <c r="P3220">
        <f t="shared" si="216"/>
        <v>66.59</v>
      </c>
      <c r="Q3220" t="s">
        <v>8315</v>
      </c>
      <c r="R3220" t="s">
        <v>8316</v>
      </c>
      <c r="S3220" s="14">
        <f t="shared" si="217"/>
        <v>41971.002152777779</v>
      </c>
      <c r="T3220" s="14">
        <f t="shared" si="218"/>
        <v>42004</v>
      </c>
      <c r="U3220">
        <f>YEAR(S3220)</f>
        <v>2014</v>
      </c>
    </row>
    <row r="3221" spans="1:21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5"/>
        <v>100</v>
      </c>
      <c r="P3221">
        <f t="shared" si="216"/>
        <v>168.25</v>
      </c>
      <c r="Q3221" t="s">
        <v>8315</v>
      </c>
      <c r="R3221" t="s">
        <v>8316</v>
      </c>
      <c r="S3221" s="14">
        <f t="shared" si="217"/>
        <v>42050.983182870375</v>
      </c>
      <c r="T3221" s="14">
        <f t="shared" si="218"/>
        <v>42085.941516203704</v>
      </c>
    </row>
    <row r="3222" spans="1:21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5"/>
        <v>101</v>
      </c>
      <c r="P3222">
        <f t="shared" si="216"/>
        <v>256.37</v>
      </c>
      <c r="Q3222" t="s">
        <v>8315</v>
      </c>
      <c r="R3222" t="s">
        <v>8316</v>
      </c>
      <c r="S3222" s="14">
        <f t="shared" si="217"/>
        <v>42772.833379629628</v>
      </c>
      <c r="T3222" s="14">
        <f t="shared" si="218"/>
        <v>42806.875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5"/>
        <v>103</v>
      </c>
      <c r="P3223">
        <f t="shared" si="216"/>
        <v>36.61</v>
      </c>
      <c r="Q3223" t="s">
        <v>8315</v>
      </c>
      <c r="R3223" t="s">
        <v>8316</v>
      </c>
      <c r="S3223" s="14">
        <f t="shared" si="217"/>
        <v>42155.696793981479</v>
      </c>
      <c r="T3223" s="14">
        <f t="shared" si="218"/>
        <v>42190.696793981479</v>
      </c>
      <c r="U3223">
        <f>YEAR(S3223)</f>
        <v>2015</v>
      </c>
    </row>
    <row r="3224" spans="1:21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5"/>
        <v>125</v>
      </c>
      <c r="P3224">
        <f t="shared" si="216"/>
        <v>37.14</v>
      </c>
      <c r="Q3224" t="s">
        <v>8315</v>
      </c>
      <c r="R3224" t="s">
        <v>8316</v>
      </c>
      <c r="S3224" s="14">
        <f t="shared" si="217"/>
        <v>42270.582141203704</v>
      </c>
      <c r="T3224" s="14">
        <f t="shared" si="218"/>
        <v>42301.895138888889</v>
      </c>
    </row>
    <row r="3225" spans="1:21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5"/>
        <v>110</v>
      </c>
      <c r="P3225">
        <f t="shared" si="216"/>
        <v>45.88</v>
      </c>
      <c r="Q3225" t="s">
        <v>8315</v>
      </c>
      <c r="R3225" t="s">
        <v>8316</v>
      </c>
      <c r="S3225" s="14">
        <f t="shared" si="217"/>
        <v>42206.835370370376</v>
      </c>
      <c r="T3225" s="14">
        <f t="shared" si="218"/>
        <v>42236.835370370376</v>
      </c>
    </row>
    <row r="3226" spans="1:21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5"/>
        <v>102</v>
      </c>
      <c r="P3226">
        <f t="shared" si="216"/>
        <v>141.71</v>
      </c>
      <c r="Q3226" t="s">
        <v>8315</v>
      </c>
      <c r="R3226" t="s">
        <v>8316</v>
      </c>
      <c r="S3226" s="14">
        <f t="shared" si="217"/>
        <v>42697.850844907407</v>
      </c>
      <c r="T3226" s="14">
        <f t="shared" si="218"/>
        <v>42745.208333333328</v>
      </c>
    </row>
    <row r="3227" spans="1:21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5"/>
        <v>102</v>
      </c>
      <c r="P3227">
        <f t="shared" si="216"/>
        <v>52.49</v>
      </c>
      <c r="Q3227" t="s">
        <v>8315</v>
      </c>
      <c r="R3227" t="s">
        <v>8316</v>
      </c>
      <c r="S3227" s="14">
        <f t="shared" si="217"/>
        <v>42503.559467592597</v>
      </c>
      <c r="T3227" s="14">
        <f t="shared" si="218"/>
        <v>42524.875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5"/>
        <v>104</v>
      </c>
      <c r="P3228">
        <f t="shared" si="216"/>
        <v>59.52</v>
      </c>
      <c r="Q3228" t="s">
        <v>8315</v>
      </c>
      <c r="R3228" t="s">
        <v>8316</v>
      </c>
      <c r="S3228" s="14">
        <f t="shared" si="217"/>
        <v>42277.583472222221</v>
      </c>
      <c r="T3228" s="14">
        <f t="shared" si="218"/>
        <v>42307.583472222221</v>
      </c>
      <c r="U3228">
        <f t="shared" ref="U3228:U3229" si="220">YEAR(S3228)</f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5"/>
        <v>125</v>
      </c>
      <c r="P3229">
        <f t="shared" si="216"/>
        <v>50</v>
      </c>
      <c r="Q3229" t="s">
        <v>8315</v>
      </c>
      <c r="R3229" t="s">
        <v>8316</v>
      </c>
      <c r="S3229" s="14">
        <f t="shared" si="217"/>
        <v>42722.882361111115</v>
      </c>
      <c r="T3229" s="14">
        <f t="shared" si="218"/>
        <v>42752.882361111115</v>
      </c>
      <c r="U3229">
        <f t="shared" si="220"/>
        <v>2016</v>
      </c>
    </row>
    <row r="3230" spans="1:21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5"/>
        <v>102</v>
      </c>
      <c r="P3230">
        <f t="shared" si="216"/>
        <v>193.62</v>
      </c>
      <c r="Q3230" t="s">
        <v>8315</v>
      </c>
      <c r="R3230" t="s">
        <v>8316</v>
      </c>
      <c r="S3230" s="14">
        <f t="shared" si="217"/>
        <v>42323.70930555556</v>
      </c>
      <c r="T3230" s="14">
        <f t="shared" si="218"/>
        <v>42355.207638888889</v>
      </c>
    </row>
    <row r="3231" spans="1:21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5"/>
        <v>108</v>
      </c>
      <c r="P3231">
        <f t="shared" si="216"/>
        <v>106.8</v>
      </c>
      <c r="Q3231" t="s">
        <v>8315</v>
      </c>
      <c r="R3231" t="s">
        <v>8316</v>
      </c>
      <c r="S3231" s="14">
        <f t="shared" si="217"/>
        <v>41933.291643518518</v>
      </c>
      <c r="T3231" s="14">
        <f t="shared" si="218"/>
        <v>41963.333310185189</v>
      </c>
    </row>
    <row r="3232" spans="1:21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5"/>
        <v>110</v>
      </c>
      <c r="P3232">
        <f t="shared" si="216"/>
        <v>77.22</v>
      </c>
      <c r="Q3232" t="s">
        <v>8315</v>
      </c>
      <c r="R3232" t="s">
        <v>8316</v>
      </c>
      <c r="S3232" s="14">
        <f t="shared" si="217"/>
        <v>41898.168125000004</v>
      </c>
      <c r="T3232" s="14">
        <f t="shared" si="218"/>
        <v>41913.165972222225</v>
      </c>
    </row>
    <row r="3233" spans="1:21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5"/>
        <v>161</v>
      </c>
      <c r="P3233">
        <f t="shared" si="216"/>
        <v>57.5</v>
      </c>
      <c r="Q3233" t="s">
        <v>8315</v>
      </c>
      <c r="R3233" t="s">
        <v>8316</v>
      </c>
      <c r="S3233" s="14">
        <f t="shared" si="217"/>
        <v>42446.943831018521</v>
      </c>
      <c r="T3233" s="14">
        <f t="shared" si="218"/>
        <v>42476.943831018521</v>
      </c>
    </row>
    <row r="3234" spans="1:21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5"/>
        <v>131</v>
      </c>
      <c r="P3234">
        <f t="shared" si="216"/>
        <v>50.46</v>
      </c>
      <c r="Q3234" t="s">
        <v>8315</v>
      </c>
      <c r="R3234" t="s">
        <v>8316</v>
      </c>
      <c r="S3234" s="14">
        <f t="shared" si="217"/>
        <v>42463.81385416667</v>
      </c>
      <c r="T3234" s="14">
        <f t="shared" si="218"/>
        <v>42494.165972222225</v>
      </c>
    </row>
    <row r="3235" spans="1:21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5"/>
        <v>119</v>
      </c>
      <c r="P3235">
        <f t="shared" si="216"/>
        <v>97.38</v>
      </c>
      <c r="Q3235" t="s">
        <v>8315</v>
      </c>
      <c r="R3235" t="s">
        <v>8316</v>
      </c>
      <c r="S3235" s="14">
        <f t="shared" si="217"/>
        <v>42766.805034722223</v>
      </c>
      <c r="T3235" s="14">
        <f t="shared" si="218"/>
        <v>42796.805034722223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5"/>
        <v>100</v>
      </c>
      <c r="P3236">
        <f t="shared" si="216"/>
        <v>34.92</v>
      </c>
      <c r="Q3236" t="s">
        <v>8315</v>
      </c>
      <c r="R3236" t="s">
        <v>8316</v>
      </c>
      <c r="S3236" s="14">
        <f t="shared" si="217"/>
        <v>42734.789444444439</v>
      </c>
      <c r="T3236" s="14">
        <f t="shared" si="218"/>
        <v>42767.979861111111</v>
      </c>
      <c r="U3236">
        <f>YEAR(S3236)</f>
        <v>2016</v>
      </c>
    </row>
    <row r="3237" spans="1:21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5"/>
        <v>103</v>
      </c>
      <c r="P3237">
        <f t="shared" si="216"/>
        <v>85.53</v>
      </c>
      <c r="Q3237" t="s">
        <v>8315</v>
      </c>
      <c r="R3237" t="s">
        <v>8316</v>
      </c>
      <c r="S3237" s="14">
        <f t="shared" si="217"/>
        <v>42522.347812499997</v>
      </c>
      <c r="T3237" s="14">
        <f t="shared" si="218"/>
        <v>42552.347812499997</v>
      </c>
    </row>
    <row r="3238" spans="1:21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5"/>
        <v>101</v>
      </c>
      <c r="P3238">
        <f t="shared" si="216"/>
        <v>182.91</v>
      </c>
      <c r="Q3238" t="s">
        <v>8315</v>
      </c>
      <c r="R3238" t="s">
        <v>8316</v>
      </c>
      <c r="S3238" s="14">
        <f t="shared" si="217"/>
        <v>42702.917048611111</v>
      </c>
      <c r="T3238" s="14">
        <f t="shared" si="218"/>
        <v>42732.917048611111</v>
      </c>
    </row>
    <row r="3239" spans="1:21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5"/>
        <v>101</v>
      </c>
      <c r="P3239">
        <f t="shared" si="216"/>
        <v>131.13999999999999</v>
      </c>
      <c r="Q3239" t="s">
        <v>8315</v>
      </c>
      <c r="R3239" t="s">
        <v>8316</v>
      </c>
      <c r="S3239" s="14">
        <f t="shared" si="217"/>
        <v>42252.474351851852</v>
      </c>
      <c r="T3239" s="14">
        <f t="shared" si="218"/>
        <v>42276.165972222225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5"/>
        <v>112</v>
      </c>
      <c r="P3240">
        <f t="shared" si="216"/>
        <v>39.81</v>
      </c>
      <c r="Q3240" t="s">
        <v>8315</v>
      </c>
      <c r="R3240" t="s">
        <v>8316</v>
      </c>
      <c r="S3240" s="14">
        <f t="shared" si="217"/>
        <v>42156.510393518518</v>
      </c>
      <c r="T3240" s="14">
        <f t="shared" si="218"/>
        <v>42186.510393518518</v>
      </c>
      <c r="U3240">
        <f t="shared" ref="U3240:U3242" si="221">YEAR(S3240)</f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5"/>
        <v>106</v>
      </c>
      <c r="P3241">
        <f t="shared" si="216"/>
        <v>59.7</v>
      </c>
      <c r="Q3241" t="s">
        <v>8315</v>
      </c>
      <c r="R3241" t="s">
        <v>8316</v>
      </c>
      <c r="S3241" s="14">
        <f t="shared" si="217"/>
        <v>42278.089039351849</v>
      </c>
      <c r="T3241" s="14">
        <f t="shared" si="218"/>
        <v>42302.999305555553</v>
      </c>
      <c r="U3241">
        <f t="shared" si="221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5"/>
        <v>101</v>
      </c>
      <c r="P3242">
        <f t="shared" si="216"/>
        <v>88.74</v>
      </c>
      <c r="Q3242" t="s">
        <v>8315</v>
      </c>
      <c r="R3242" t="s">
        <v>8316</v>
      </c>
      <c r="S3242" s="14">
        <f t="shared" si="217"/>
        <v>42754.693842592591</v>
      </c>
      <c r="T3242" s="14">
        <f t="shared" si="218"/>
        <v>42782.958333333328</v>
      </c>
      <c r="U3242">
        <f t="shared" si="221"/>
        <v>2017</v>
      </c>
    </row>
    <row r="3243" spans="1:21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5"/>
        <v>115</v>
      </c>
      <c r="P3243">
        <f t="shared" si="216"/>
        <v>58.69</v>
      </c>
      <c r="Q3243" t="s">
        <v>8315</v>
      </c>
      <c r="R3243" t="s">
        <v>8316</v>
      </c>
      <c r="S3243" s="14">
        <f t="shared" si="217"/>
        <v>41893.324884259258</v>
      </c>
      <c r="T3243" s="14">
        <f t="shared" si="218"/>
        <v>41926.290972222225</v>
      </c>
    </row>
    <row r="3244" spans="1:21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5"/>
        <v>127</v>
      </c>
      <c r="P3244">
        <f t="shared" si="216"/>
        <v>69.569999999999993</v>
      </c>
      <c r="Q3244" t="s">
        <v>8315</v>
      </c>
      <c r="R3244" t="s">
        <v>8316</v>
      </c>
      <c r="S3244" s="14">
        <f t="shared" si="217"/>
        <v>41871.755694444444</v>
      </c>
      <c r="T3244" s="14">
        <f t="shared" si="218"/>
        <v>41901.755694444444</v>
      </c>
    </row>
    <row r="3245" spans="1:21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5"/>
        <v>103</v>
      </c>
      <c r="P3245">
        <f t="shared" si="216"/>
        <v>115.87</v>
      </c>
      <c r="Q3245" t="s">
        <v>8315</v>
      </c>
      <c r="R3245" t="s">
        <v>8316</v>
      </c>
      <c r="S3245" s="14">
        <f t="shared" si="217"/>
        <v>42262.096782407403</v>
      </c>
      <c r="T3245" s="14">
        <f t="shared" si="218"/>
        <v>42286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5"/>
        <v>103</v>
      </c>
      <c r="P3246">
        <f t="shared" si="216"/>
        <v>23.87</v>
      </c>
      <c r="Q3246" t="s">
        <v>8315</v>
      </c>
      <c r="R3246" t="s">
        <v>8316</v>
      </c>
      <c r="S3246" s="14">
        <f t="shared" si="217"/>
        <v>42675.694236111114</v>
      </c>
      <c r="T3246" s="14">
        <f t="shared" si="218"/>
        <v>42705.735902777778</v>
      </c>
      <c r="U3246">
        <f>YEAR(S3246)</f>
        <v>2016</v>
      </c>
    </row>
    <row r="3247" spans="1:21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5"/>
        <v>104</v>
      </c>
      <c r="P3247">
        <f t="shared" si="216"/>
        <v>81.13</v>
      </c>
      <c r="Q3247" t="s">
        <v>8315</v>
      </c>
      <c r="R3247" t="s">
        <v>8316</v>
      </c>
      <c r="S3247" s="14">
        <f t="shared" si="217"/>
        <v>42135.60020833333</v>
      </c>
      <c r="T3247" s="14">
        <f t="shared" si="218"/>
        <v>42167.083333333328</v>
      </c>
    </row>
    <row r="3248" spans="1:21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5"/>
        <v>111</v>
      </c>
      <c r="P3248">
        <f t="shared" si="216"/>
        <v>57.63</v>
      </c>
      <c r="Q3248" t="s">
        <v>8315</v>
      </c>
      <c r="R3248" t="s">
        <v>8316</v>
      </c>
      <c r="S3248" s="14">
        <f t="shared" si="217"/>
        <v>42230.472222222219</v>
      </c>
      <c r="T3248" s="14">
        <f t="shared" si="218"/>
        <v>42259.165972222225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5"/>
        <v>106</v>
      </c>
      <c r="P3249">
        <f t="shared" si="216"/>
        <v>46.43</v>
      </c>
      <c r="Q3249" t="s">
        <v>8315</v>
      </c>
      <c r="R3249" t="s">
        <v>8316</v>
      </c>
      <c r="S3249" s="14">
        <f t="shared" si="217"/>
        <v>42167.434166666666</v>
      </c>
      <c r="T3249" s="14">
        <f t="shared" si="218"/>
        <v>42197.434166666666</v>
      </c>
      <c r="U3249">
        <f>YEAR(S3249)</f>
        <v>2015</v>
      </c>
    </row>
    <row r="3250" spans="1:21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5"/>
        <v>101</v>
      </c>
      <c r="P3250">
        <f t="shared" si="216"/>
        <v>60.48</v>
      </c>
      <c r="Q3250" t="s">
        <v>8315</v>
      </c>
      <c r="R3250" t="s">
        <v>8316</v>
      </c>
      <c r="S3250" s="14">
        <f t="shared" si="217"/>
        <v>42068.888391203705</v>
      </c>
      <c r="T3250" s="14">
        <f t="shared" si="218"/>
        <v>42098.846724537041</v>
      </c>
    </row>
    <row r="3251" spans="1:21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5"/>
        <v>105</v>
      </c>
      <c r="P3251">
        <f t="shared" si="216"/>
        <v>65.58</v>
      </c>
      <c r="Q3251" t="s">
        <v>8315</v>
      </c>
      <c r="R3251" t="s">
        <v>8316</v>
      </c>
      <c r="S3251" s="14">
        <f t="shared" si="217"/>
        <v>42145.746689814812</v>
      </c>
      <c r="T3251" s="14">
        <f t="shared" si="218"/>
        <v>42175.746689814812</v>
      </c>
    </row>
    <row r="3252" spans="1:21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5"/>
        <v>102</v>
      </c>
      <c r="P3252">
        <f t="shared" si="216"/>
        <v>119.19</v>
      </c>
      <c r="Q3252" t="s">
        <v>8315</v>
      </c>
      <c r="R3252" t="s">
        <v>8316</v>
      </c>
      <c r="S3252" s="14">
        <f t="shared" si="217"/>
        <v>41918.742175925923</v>
      </c>
      <c r="T3252" s="14">
        <f t="shared" si="218"/>
        <v>41948.783842592595</v>
      </c>
    </row>
    <row r="3253" spans="1:21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5"/>
        <v>111</v>
      </c>
      <c r="P3253">
        <f t="shared" si="216"/>
        <v>83.05</v>
      </c>
      <c r="Q3253" t="s">
        <v>8315</v>
      </c>
      <c r="R3253" t="s">
        <v>8316</v>
      </c>
      <c r="S3253" s="14">
        <f t="shared" si="217"/>
        <v>42146.731087962966</v>
      </c>
      <c r="T3253" s="14">
        <f t="shared" si="218"/>
        <v>42176.731087962966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5"/>
        <v>128</v>
      </c>
      <c r="P3254">
        <f t="shared" si="216"/>
        <v>57.52</v>
      </c>
      <c r="Q3254" t="s">
        <v>8315</v>
      </c>
      <c r="R3254" t="s">
        <v>8316</v>
      </c>
      <c r="S3254" s="14">
        <f t="shared" si="217"/>
        <v>42590.472685185188</v>
      </c>
      <c r="T3254" s="14">
        <f t="shared" si="218"/>
        <v>42620.472685185188</v>
      </c>
      <c r="U3254">
        <f>YEAR(S3254)</f>
        <v>2016</v>
      </c>
    </row>
    <row r="3255" spans="1:21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5"/>
        <v>102</v>
      </c>
      <c r="P3255">
        <f t="shared" si="216"/>
        <v>177.09</v>
      </c>
      <c r="Q3255" t="s">
        <v>8315</v>
      </c>
      <c r="R3255" t="s">
        <v>8316</v>
      </c>
      <c r="S3255" s="14">
        <f t="shared" si="217"/>
        <v>42602.576712962968</v>
      </c>
      <c r="T3255" s="14">
        <f t="shared" si="218"/>
        <v>42621.15625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5"/>
        <v>101</v>
      </c>
      <c r="P3256">
        <f t="shared" si="216"/>
        <v>70.77</v>
      </c>
      <c r="Q3256" t="s">
        <v>8315</v>
      </c>
      <c r="R3256" t="s">
        <v>8316</v>
      </c>
      <c r="S3256" s="14">
        <f t="shared" si="217"/>
        <v>42059.085752314815</v>
      </c>
      <c r="T3256" s="14">
        <f t="shared" si="218"/>
        <v>42089.044085648144</v>
      </c>
      <c r="U3256">
        <f t="shared" ref="U3256:U3257" si="222">YEAR(S3256)</f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5"/>
        <v>175</v>
      </c>
      <c r="P3257">
        <f t="shared" si="216"/>
        <v>29.17</v>
      </c>
      <c r="Q3257" t="s">
        <v>8315</v>
      </c>
      <c r="R3257" t="s">
        <v>8316</v>
      </c>
      <c r="S3257" s="14">
        <f t="shared" si="217"/>
        <v>41889.768229166664</v>
      </c>
      <c r="T3257" s="14">
        <f t="shared" si="218"/>
        <v>41919.768229166664</v>
      </c>
      <c r="U3257">
        <f t="shared" si="222"/>
        <v>2014</v>
      </c>
    </row>
    <row r="3258" spans="1:21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5"/>
        <v>128</v>
      </c>
      <c r="P3258">
        <f t="shared" si="216"/>
        <v>72.760000000000005</v>
      </c>
      <c r="Q3258" t="s">
        <v>8315</v>
      </c>
      <c r="R3258" t="s">
        <v>8316</v>
      </c>
      <c r="S3258" s="14">
        <f t="shared" si="217"/>
        <v>42144.573807870373</v>
      </c>
      <c r="T3258" s="14">
        <f t="shared" si="218"/>
        <v>42166.165972222225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5"/>
        <v>106</v>
      </c>
      <c r="P3259">
        <f t="shared" si="216"/>
        <v>51.85</v>
      </c>
      <c r="Q3259" t="s">
        <v>8315</v>
      </c>
      <c r="R3259" t="s">
        <v>8316</v>
      </c>
      <c r="S3259" s="14">
        <f t="shared" si="217"/>
        <v>42758.559629629628</v>
      </c>
      <c r="T3259" s="14">
        <f t="shared" si="218"/>
        <v>42788.559629629628</v>
      </c>
      <c r="U3259">
        <f>YEAR(S3259)</f>
        <v>2017</v>
      </c>
    </row>
    <row r="3260" spans="1:21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5"/>
        <v>105</v>
      </c>
      <c r="P3260">
        <f t="shared" si="216"/>
        <v>98.2</v>
      </c>
      <c r="Q3260" t="s">
        <v>8315</v>
      </c>
      <c r="R3260" t="s">
        <v>8316</v>
      </c>
      <c r="S3260" s="14">
        <f t="shared" si="217"/>
        <v>41982.887280092589</v>
      </c>
      <c r="T3260" s="14">
        <f t="shared" si="218"/>
        <v>42012.887280092589</v>
      </c>
    </row>
    <row r="3261" spans="1:21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5"/>
        <v>106</v>
      </c>
      <c r="P3261">
        <f t="shared" si="216"/>
        <v>251.74</v>
      </c>
      <c r="Q3261" t="s">
        <v>8315</v>
      </c>
      <c r="R3261" t="s">
        <v>8316</v>
      </c>
      <c r="S3261" s="14">
        <f t="shared" si="217"/>
        <v>42614.760937500003</v>
      </c>
      <c r="T3261" s="14">
        <f t="shared" si="218"/>
        <v>42644.165972222225</v>
      </c>
    </row>
    <row r="3262" spans="1:21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5"/>
        <v>109</v>
      </c>
      <c r="P3262">
        <f t="shared" si="216"/>
        <v>74.819999999999993</v>
      </c>
      <c r="Q3262" t="s">
        <v>8315</v>
      </c>
      <c r="R3262" t="s">
        <v>8316</v>
      </c>
      <c r="S3262" s="14">
        <f t="shared" si="217"/>
        <v>42303.672662037032</v>
      </c>
      <c r="T3262" s="14">
        <f t="shared" si="218"/>
        <v>42338.714328703703</v>
      </c>
    </row>
    <row r="3263" spans="1:21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5"/>
        <v>100</v>
      </c>
      <c r="P3263">
        <f t="shared" si="216"/>
        <v>67.650000000000006</v>
      </c>
      <c r="Q3263" t="s">
        <v>8315</v>
      </c>
      <c r="R3263" t="s">
        <v>8316</v>
      </c>
      <c r="S3263" s="14">
        <f t="shared" si="217"/>
        <v>42171.725416666668</v>
      </c>
      <c r="T3263" s="14">
        <f t="shared" si="218"/>
        <v>42201.725416666668</v>
      </c>
    </row>
    <row r="3264" spans="1:21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5"/>
        <v>103</v>
      </c>
      <c r="P3264">
        <f t="shared" si="216"/>
        <v>93.81</v>
      </c>
      <c r="Q3264" t="s">
        <v>8315</v>
      </c>
      <c r="R3264" t="s">
        <v>8316</v>
      </c>
      <c r="S3264" s="14">
        <f t="shared" si="217"/>
        <v>41964.315532407403</v>
      </c>
      <c r="T3264" s="14">
        <f t="shared" si="218"/>
        <v>41995.166666666672</v>
      </c>
    </row>
    <row r="3265" spans="1:21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5"/>
        <v>112</v>
      </c>
      <c r="P3265">
        <f t="shared" si="216"/>
        <v>41.24</v>
      </c>
      <c r="Q3265" t="s">
        <v>8315</v>
      </c>
      <c r="R3265" t="s">
        <v>8316</v>
      </c>
      <c r="S3265" s="14">
        <f t="shared" si="217"/>
        <v>42284.516064814816</v>
      </c>
      <c r="T3265" s="14">
        <f t="shared" si="218"/>
        <v>42307.875</v>
      </c>
    </row>
    <row r="3266" spans="1:21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15"/>
        <v>103</v>
      </c>
      <c r="P3266">
        <f t="shared" si="216"/>
        <v>52.55</v>
      </c>
      <c r="Q3266" t="s">
        <v>8315</v>
      </c>
      <c r="R3266" t="s">
        <v>8316</v>
      </c>
      <c r="S3266" s="14">
        <f t="shared" si="217"/>
        <v>42016.800208333334</v>
      </c>
      <c r="T3266" s="14">
        <f t="shared" si="218"/>
        <v>42032.916666666672</v>
      </c>
    </row>
    <row r="3267" spans="1:21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23">ROUND(E3267/D3267*100,0)</f>
        <v>164</v>
      </c>
      <c r="P3267">
        <f t="shared" ref="P3267:P3330" si="224">IFERROR(ROUND(E3267/L3267,2),0)</f>
        <v>70.290000000000006</v>
      </c>
      <c r="Q3267" t="s">
        <v>8315</v>
      </c>
      <c r="R3267" t="s">
        <v>8316</v>
      </c>
      <c r="S3267" s="14">
        <f t="shared" ref="S3267:S3330" si="225">(((J3267/60)/60)/24)+DATE(1970,1,1)</f>
        <v>42311.711979166663</v>
      </c>
      <c r="T3267" s="14">
        <f t="shared" ref="T3267:T3330" si="226">(((I3267/60)/60)/24)+DATE(1970,1,1)</f>
        <v>42341.708333333328</v>
      </c>
    </row>
    <row r="3268" spans="1:21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3"/>
        <v>131</v>
      </c>
      <c r="P3268">
        <f t="shared" si="224"/>
        <v>48.33</v>
      </c>
      <c r="Q3268" t="s">
        <v>8315</v>
      </c>
      <c r="R3268" t="s">
        <v>8316</v>
      </c>
      <c r="S3268" s="14">
        <f t="shared" si="225"/>
        <v>42136.536134259266</v>
      </c>
      <c r="T3268" s="14">
        <f t="shared" si="226"/>
        <v>42167.875</v>
      </c>
    </row>
    <row r="3269" spans="1:21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3"/>
        <v>102</v>
      </c>
      <c r="P3269">
        <f t="shared" si="224"/>
        <v>53.18</v>
      </c>
      <c r="Q3269" t="s">
        <v>8315</v>
      </c>
      <c r="R3269" t="s">
        <v>8316</v>
      </c>
      <c r="S3269" s="14">
        <f t="shared" si="225"/>
        <v>42172.757638888885</v>
      </c>
      <c r="T3269" s="14">
        <f t="shared" si="226"/>
        <v>42202.757638888885</v>
      </c>
    </row>
    <row r="3270" spans="1:21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3"/>
        <v>128</v>
      </c>
      <c r="P3270">
        <f t="shared" si="224"/>
        <v>60.95</v>
      </c>
      <c r="Q3270" t="s">
        <v>8315</v>
      </c>
      <c r="R3270" t="s">
        <v>8316</v>
      </c>
      <c r="S3270" s="14">
        <f t="shared" si="225"/>
        <v>42590.90425925926</v>
      </c>
      <c r="T3270" s="14">
        <f t="shared" si="226"/>
        <v>42606.90425925926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3"/>
        <v>102</v>
      </c>
      <c r="P3271">
        <f t="shared" si="224"/>
        <v>116</v>
      </c>
      <c r="Q3271" t="s">
        <v>8315</v>
      </c>
      <c r="R3271" t="s">
        <v>8316</v>
      </c>
      <c r="S3271" s="14">
        <f t="shared" si="225"/>
        <v>42137.395798611105</v>
      </c>
      <c r="T3271" s="14">
        <f t="shared" si="226"/>
        <v>42171.458333333328</v>
      </c>
      <c r="U3271">
        <f t="shared" ref="U3271:U3273" si="227">YEAR(S3271)</f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3"/>
        <v>102</v>
      </c>
      <c r="P3272">
        <f t="shared" si="224"/>
        <v>61</v>
      </c>
      <c r="Q3272" t="s">
        <v>8315</v>
      </c>
      <c r="R3272" t="s">
        <v>8316</v>
      </c>
      <c r="S3272" s="14">
        <f t="shared" si="225"/>
        <v>42167.533159722225</v>
      </c>
      <c r="T3272" s="14">
        <f t="shared" si="226"/>
        <v>42197.533159722225</v>
      </c>
      <c r="U3272">
        <f t="shared" si="227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3"/>
        <v>130</v>
      </c>
      <c r="P3273">
        <f t="shared" si="224"/>
        <v>38.24</v>
      </c>
      <c r="Q3273" t="s">
        <v>8315</v>
      </c>
      <c r="R3273" t="s">
        <v>8316</v>
      </c>
      <c r="S3273" s="14">
        <f t="shared" si="225"/>
        <v>41915.437210648146</v>
      </c>
      <c r="T3273" s="14">
        <f t="shared" si="226"/>
        <v>41945.478877314818</v>
      </c>
      <c r="U3273">
        <f t="shared" si="227"/>
        <v>2014</v>
      </c>
    </row>
    <row r="3274" spans="1:21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3"/>
        <v>154</v>
      </c>
      <c r="P3274">
        <f t="shared" si="224"/>
        <v>106.5</v>
      </c>
      <c r="Q3274" t="s">
        <v>8315</v>
      </c>
      <c r="R3274" t="s">
        <v>8316</v>
      </c>
      <c r="S3274" s="14">
        <f t="shared" si="225"/>
        <v>42284.500104166669</v>
      </c>
      <c r="T3274" s="14">
        <f t="shared" si="226"/>
        <v>42314.541770833333</v>
      </c>
    </row>
    <row r="3275" spans="1:21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3"/>
        <v>107</v>
      </c>
      <c r="P3275">
        <f t="shared" si="224"/>
        <v>204.57</v>
      </c>
      <c r="Q3275" t="s">
        <v>8315</v>
      </c>
      <c r="R3275" t="s">
        <v>8316</v>
      </c>
      <c r="S3275" s="14">
        <f t="shared" si="225"/>
        <v>42611.801412037035</v>
      </c>
      <c r="T3275" s="14">
        <f t="shared" si="226"/>
        <v>42627.791666666672</v>
      </c>
    </row>
    <row r="3276" spans="1:21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3"/>
        <v>101</v>
      </c>
      <c r="P3276">
        <f t="shared" si="224"/>
        <v>54.91</v>
      </c>
      <c r="Q3276" t="s">
        <v>8315</v>
      </c>
      <c r="R3276" t="s">
        <v>8316</v>
      </c>
      <c r="S3276" s="14">
        <f t="shared" si="225"/>
        <v>42400.704537037032</v>
      </c>
      <c r="T3276" s="14">
        <f t="shared" si="226"/>
        <v>42444.875</v>
      </c>
    </row>
    <row r="3277" spans="1:21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3"/>
        <v>100</v>
      </c>
      <c r="P3277">
        <f t="shared" si="224"/>
        <v>150.41999999999999</v>
      </c>
      <c r="Q3277" t="s">
        <v>8315</v>
      </c>
      <c r="R3277" t="s">
        <v>8316</v>
      </c>
      <c r="S3277" s="14">
        <f t="shared" si="225"/>
        <v>42017.88045138889</v>
      </c>
      <c r="T3277" s="14">
        <f t="shared" si="226"/>
        <v>42044.1875</v>
      </c>
    </row>
    <row r="3278" spans="1:21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3"/>
        <v>117</v>
      </c>
      <c r="P3278">
        <f t="shared" si="224"/>
        <v>52.58</v>
      </c>
      <c r="Q3278" t="s">
        <v>8315</v>
      </c>
      <c r="R3278" t="s">
        <v>8316</v>
      </c>
      <c r="S3278" s="14">
        <f t="shared" si="225"/>
        <v>42426.949988425928</v>
      </c>
      <c r="T3278" s="14">
        <f t="shared" si="226"/>
        <v>42461.165972222225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3"/>
        <v>109</v>
      </c>
      <c r="P3279">
        <f t="shared" si="224"/>
        <v>54.3</v>
      </c>
      <c r="Q3279" t="s">
        <v>8315</v>
      </c>
      <c r="R3279" t="s">
        <v>8316</v>
      </c>
      <c r="S3279" s="14">
        <f t="shared" si="225"/>
        <v>41931.682939814818</v>
      </c>
      <c r="T3279" s="14">
        <f t="shared" si="226"/>
        <v>41961.724606481483</v>
      </c>
      <c r="U3279">
        <f t="shared" ref="U3279:U3280" si="228">YEAR(S3279)</f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3"/>
        <v>103</v>
      </c>
      <c r="P3280">
        <f t="shared" si="224"/>
        <v>76.03</v>
      </c>
      <c r="Q3280" t="s">
        <v>8315</v>
      </c>
      <c r="R3280" t="s">
        <v>8316</v>
      </c>
      <c r="S3280" s="14">
        <f t="shared" si="225"/>
        <v>42124.848414351851</v>
      </c>
      <c r="T3280" s="14">
        <f t="shared" si="226"/>
        <v>42154.848414351851</v>
      </c>
      <c r="U3280">
        <f t="shared" si="228"/>
        <v>2015</v>
      </c>
    </row>
    <row r="3281" spans="1:21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3"/>
        <v>114</v>
      </c>
      <c r="P3281">
        <f t="shared" si="224"/>
        <v>105.21</v>
      </c>
      <c r="Q3281" t="s">
        <v>8315</v>
      </c>
      <c r="R3281" t="s">
        <v>8316</v>
      </c>
      <c r="S3281" s="14">
        <f t="shared" si="225"/>
        <v>42431.102534722217</v>
      </c>
      <c r="T3281" s="14">
        <f t="shared" si="226"/>
        <v>42461.06086805556</v>
      </c>
    </row>
    <row r="3282" spans="1:21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3"/>
        <v>103</v>
      </c>
      <c r="P3282">
        <f t="shared" si="224"/>
        <v>68.67</v>
      </c>
      <c r="Q3282" t="s">
        <v>8315</v>
      </c>
      <c r="R3282" t="s">
        <v>8316</v>
      </c>
      <c r="S3282" s="14">
        <f t="shared" si="225"/>
        <v>42121.756921296299</v>
      </c>
      <c r="T3282" s="14">
        <f t="shared" si="226"/>
        <v>42156.208333333328</v>
      </c>
    </row>
    <row r="3283" spans="1:21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3"/>
        <v>122</v>
      </c>
      <c r="P3283">
        <f t="shared" si="224"/>
        <v>129.36000000000001</v>
      </c>
      <c r="Q3283" t="s">
        <v>8315</v>
      </c>
      <c r="R3283" t="s">
        <v>8316</v>
      </c>
      <c r="S3283" s="14">
        <f t="shared" si="225"/>
        <v>42219.019733796296</v>
      </c>
      <c r="T3283" s="14">
        <f t="shared" si="226"/>
        <v>42249.019733796296</v>
      </c>
    </row>
    <row r="3284" spans="1:21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3"/>
        <v>103</v>
      </c>
      <c r="P3284">
        <f t="shared" si="224"/>
        <v>134.26</v>
      </c>
      <c r="Q3284" t="s">
        <v>8315</v>
      </c>
      <c r="R3284" t="s">
        <v>8316</v>
      </c>
      <c r="S3284" s="14">
        <f t="shared" si="225"/>
        <v>42445.19430555556</v>
      </c>
      <c r="T3284" s="14">
        <f t="shared" si="226"/>
        <v>42489.19430555556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3"/>
        <v>105</v>
      </c>
      <c r="P3285">
        <f t="shared" si="224"/>
        <v>17.829999999999998</v>
      </c>
      <c r="Q3285" t="s">
        <v>8315</v>
      </c>
      <c r="R3285" t="s">
        <v>8316</v>
      </c>
      <c r="S3285" s="14">
        <f t="shared" si="225"/>
        <v>42379.74418981481</v>
      </c>
      <c r="T3285" s="14">
        <f t="shared" si="226"/>
        <v>42410.875</v>
      </c>
      <c r="U3285">
        <f>YEAR(S3285)</f>
        <v>2016</v>
      </c>
    </row>
    <row r="3286" spans="1:21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3"/>
        <v>102</v>
      </c>
      <c r="P3286">
        <f t="shared" si="224"/>
        <v>203.2</v>
      </c>
      <c r="Q3286" t="s">
        <v>8315</v>
      </c>
      <c r="R3286" t="s">
        <v>8316</v>
      </c>
      <c r="S3286" s="14">
        <f t="shared" si="225"/>
        <v>42380.884872685187</v>
      </c>
      <c r="T3286" s="14">
        <f t="shared" si="226"/>
        <v>42398.249305555553</v>
      </c>
    </row>
    <row r="3287" spans="1:21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3"/>
        <v>112</v>
      </c>
      <c r="P3287">
        <f t="shared" si="224"/>
        <v>69.19</v>
      </c>
      <c r="Q3287" t="s">
        <v>8315</v>
      </c>
      <c r="R3287" t="s">
        <v>8316</v>
      </c>
      <c r="S3287" s="14">
        <f t="shared" si="225"/>
        <v>42762.942430555559</v>
      </c>
      <c r="T3287" s="14">
        <f t="shared" si="226"/>
        <v>42794.208333333328</v>
      </c>
    </row>
    <row r="3288" spans="1:21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3"/>
        <v>102</v>
      </c>
      <c r="P3288">
        <f t="shared" si="224"/>
        <v>125.12</v>
      </c>
      <c r="Q3288" t="s">
        <v>8315</v>
      </c>
      <c r="R3288" t="s">
        <v>8316</v>
      </c>
      <c r="S3288" s="14">
        <f t="shared" si="225"/>
        <v>42567.840069444443</v>
      </c>
      <c r="T3288" s="14">
        <f t="shared" si="226"/>
        <v>42597.840069444443</v>
      </c>
    </row>
    <row r="3289" spans="1:21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3"/>
        <v>100</v>
      </c>
      <c r="P3289">
        <f t="shared" si="224"/>
        <v>73.53</v>
      </c>
      <c r="Q3289" t="s">
        <v>8315</v>
      </c>
      <c r="R3289" t="s">
        <v>8316</v>
      </c>
      <c r="S3289" s="14">
        <f t="shared" si="225"/>
        <v>42311.750324074077</v>
      </c>
      <c r="T3289" s="14">
        <f t="shared" si="226"/>
        <v>42336.750324074077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3"/>
        <v>100</v>
      </c>
      <c r="P3290">
        <f t="shared" si="224"/>
        <v>48.44</v>
      </c>
      <c r="Q3290" t="s">
        <v>8315</v>
      </c>
      <c r="R3290" t="s">
        <v>8316</v>
      </c>
      <c r="S3290" s="14">
        <f t="shared" si="225"/>
        <v>42505.774479166663</v>
      </c>
      <c r="T3290" s="14">
        <f t="shared" si="226"/>
        <v>42541.958333333328</v>
      </c>
      <c r="U3290">
        <f t="shared" ref="U3290:U3292" si="229">YEAR(S3290)</f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3"/>
        <v>133</v>
      </c>
      <c r="P3291">
        <f t="shared" si="224"/>
        <v>26.61</v>
      </c>
      <c r="Q3291" t="s">
        <v>8315</v>
      </c>
      <c r="R3291" t="s">
        <v>8316</v>
      </c>
      <c r="S3291" s="14">
        <f t="shared" si="225"/>
        <v>42758.368078703701</v>
      </c>
      <c r="T3291" s="14">
        <f t="shared" si="226"/>
        <v>42786.368078703701</v>
      </c>
      <c r="U3291">
        <f t="shared" si="22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3"/>
        <v>121</v>
      </c>
      <c r="P3292">
        <f t="shared" si="224"/>
        <v>33.67</v>
      </c>
      <c r="Q3292" t="s">
        <v>8315</v>
      </c>
      <c r="R3292" t="s">
        <v>8316</v>
      </c>
      <c r="S3292" s="14">
        <f t="shared" si="225"/>
        <v>42775.51494212963</v>
      </c>
      <c r="T3292" s="14">
        <f t="shared" si="226"/>
        <v>42805.51494212963</v>
      </c>
      <c r="U3292">
        <f t="shared" si="229"/>
        <v>2017</v>
      </c>
    </row>
    <row r="3293" spans="1:21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3"/>
        <v>114</v>
      </c>
      <c r="P3293">
        <f t="shared" si="224"/>
        <v>40.71</v>
      </c>
      <c r="Q3293" t="s">
        <v>8315</v>
      </c>
      <c r="R3293" t="s">
        <v>8316</v>
      </c>
      <c r="S3293" s="14">
        <f t="shared" si="225"/>
        <v>42232.702546296292</v>
      </c>
      <c r="T3293" s="14">
        <f t="shared" si="226"/>
        <v>42264.165972222225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3"/>
        <v>286</v>
      </c>
      <c r="P3294">
        <f t="shared" si="224"/>
        <v>19.27</v>
      </c>
      <c r="Q3294" t="s">
        <v>8315</v>
      </c>
      <c r="R3294" t="s">
        <v>8316</v>
      </c>
      <c r="S3294" s="14">
        <f t="shared" si="225"/>
        <v>42282.770231481481</v>
      </c>
      <c r="T3294" s="14">
        <f t="shared" si="226"/>
        <v>42342.811898148153</v>
      </c>
      <c r="U3294">
        <f>YEAR(S3294)</f>
        <v>2015</v>
      </c>
    </row>
    <row r="3295" spans="1:21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3"/>
        <v>170</v>
      </c>
      <c r="P3295">
        <f t="shared" si="224"/>
        <v>84.29</v>
      </c>
      <c r="Q3295" t="s">
        <v>8315</v>
      </c>
      <c r="R3295" t="s">
        <v>8316</v>
      </c>
      <c r="S3295" s="14">
        <f t="shared" si="225"/>
        <v>42768.425370370373</v>
      </c>
      <c r="T3295" s="14">
        <f t="shared" si="226"/>
        <v>42798.425370370373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3"/>
        <v>118</v>
      </c>
      <c r="P3296">
        <f t="shared" si="224"/>
        <v>29.58</v>
      </c>
      <c r="Q3296" t="s">
        <v>8315</v>
      </c>
      <c r="R3296" t="s">
        <v>8316</v>
      </c>
      <c r="S3296" s="14">
        <f t="shared" si="225"/>
        <v>42141.541134259256</v>
      </c>
      <c r="T3296" s="14">
        <f t="shared" si="226"/>
        <v>42171.541134259256</v>
      </c>
      <c r="U3296">
        <f t="shared" ref="U3296:U3299" si="230">YEAR(S3296)</f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3"/>
        <v>103</v>
      </c>
      <c r="P3297">
        <f t="shared" si="224"/>
        <v>26.67</v>
      </c>
      <c r="Q3297" t="s">
        <v>8315</v>
      </c>
      <c r="R3297" t="s">
        <v>8316</v>
      </c>
      <c r="S3297" s="14">
        <f t="shared" si="225"/>
        <v>42609.442465277782</v>
      </c>
      <c r="T3297" s="14">
        <f t="shared" si="226"/>
        <v>42639.442465277782</v>
      </c>
      <c r="U3297">
        <f t="shared" si="230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3"/>
        <v>144</v>
      </c>
      <c r="P3298">
        <f t="shared" si="224"/>
        <v>45.98</v>
      </c>
      <c r="Q3298" t="s">
        <v>8315</v>
      </c>
      <c r="R3298" t="s">
        <v>8316</v>
      </c>
      <c r="S3298" s="14">
        <f t="shared" si="225"/>
        <v>42309.756620370375</v>
      </c>
      <c r="T3298" s="14">
        <f t="shared" si="226"/>
        <v>42330.916666666672</v>
      </c>
      <c r="U3298">
        <f t="shared" si="230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3"/>
        <v>100</v>
      </c>
      <c r="P3299">
        <f t="shared" si="224"/>
        <v>125.09</v>
      </c>
      <c r="Q3299" t="s">
        <v>8315</v>
      </c>
      <c r="R3299" t="s">
        <v>8316</v>
      </c>
      <c r="S3299" s="14">
        <f t="shared" si="225"/>
        <v>42193.771481481483</v>
      </c>
      <c r="T3299" s="14">
        <f t="shared" si="226"/>
        <v>42212.957638888889</v>
      </c>
      <c r="U3299">
        <f t="shared" si="230"/>
        <v>2015</v>
      </c>
    </row>
    <row r="3300" spans="1:21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3"/>
        <v>102</v>
      </c>
      <c r="P3300">
        <f t="shared" si="224"/>
        <v>141.29</v>
      </c>
      <c r="Q3300" t="s">
        <v>8315</v>
      </c>
      <c r="R3300" t="s">
        <v>8316</v>
      </c>
      <c r="S3300" s="14">
        <f t="shared" si="225"/>
        <v>42239.957962962959</v>
      </c>
      <c r="T3300" s="14">
        <f t="shared" si="226"/>
        <v>42260</v>
      </c>
    </row>
    <row r="3301" spans="1:21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3"/>
        <v>116</v>
      </c>
      <c r="P3301">
        <f t="shared" si="224"/>
        <v>55.33</v>
      </c>
      <c r="Q3301" t="s">
        <v>8315</v>
      </c>
      <c r="R3301" t="s">
        <v>8316</v>
      </c>
      <c r="S3301" s="14">
        <f t="shared" si="225"/>
        <v>42261.917395833334</v>
      </c>
      <c r="T3301" s="14">
        <f t="shared" si="226"/>
        <v>42291.917395833334</v>
      </c>
    </row>
    <row r="3302" spans="1:21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3"/>
        <v>136</v>
      </c>
      <c r="P3302">
        <f t="shared" si="224"/>
        <v>46.42</v>
      </c>
      <c r="Q3302" t="s">
        <v>8315</v>
      </c>
      <c r="R3302" t="s">
        <v>8316</v>
      </c>
      <c r="S3302" s="14">
        <f t="shared" si="225"/>
        <v>42102.743773148148</v>
      </c>
      <c r="T3302" s="14">
        <f t="shared" si="226"/>
        <v>42123.743773148148</v>
      </c>
    </row>
    <row r="3303" spans="1:21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3"/>
        <v>133</v>
      </c>
      <c r="P3303">
        <f t="shared" si="224"/>
        <v>57.2</v>
      </c>
      <c r="Q3303" t="s">
        <v>8315</v>
      </c>
      <c r="R3303" t="s">
        <v>8316</v>
      </c>
      <c r="S3303" s="14">
        <f t="shared" si="225"/>
        <v>42538.73583333334</v>
      </c>
      <c r="T3303" s="14">
        <f t="shared" si="226"/>
        <v>42583.290972222225</v>
      </c>
    </row>
    <row r="3304" spans="1:21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3"/>
        <v>103</v>
      </c>
      <c r="P3304">
        <f t="shared" si="224"/>
        <v>173.7</v>
      </c>
      <c r="Q3304" t="s">
        <v>8315</v>
      </c>
      <c r="R3304" t="s">
        <v>8316</v>
      </c>
      <c r="S3304" s="14">
        <f t="shared" si="225"/>
        <v>42681.35157407407</v>
      </c>
      <c r="T3304" s="14">
        <f t="shared" si="226"/>
        <v>42711.35157407407</v>
      </c>
    </row>
    <row r="3305" spans="1:21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3"/>
        <v>116</v>
      </c>
      <c r="P3305">
        <f t="shared" si="224"/>
        <v>59.6</v>
      </c>
      <c r="Q3305" t="s">
        <v>8315</v>
      </c>
      <c r="R3305" t="s">
        <v>8316</v>
      </c>
      <c r="S3305" s="14">
        <f t="shared" si="225"/>
        <v>42056.65143518518</v>
      </c>
      <c r="T3305" s="14">
        <f t="shared" si="226"/>
        <v>42091.609768518523</v>
      </c>
    </row>
    <row r="3306" spans="1:21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3"/>
        <v>105</v>
      </c>
      <c r="P3306">
        <f t="shared" si="224"/>
        <v>89.59</v>
      </c>
      <c r="Q3306" t="s">
        <v>8315</v>
      </c>
      <c r="R3306" t="s">
        <v>8316</v>
      </c>
      <c r="S3306" s="14">
        <f t="shared" si="225"/>
        <v>42696.624444444446</v>
      </c>
      <c r="T3306" s="14">
        <f t="shared" si="226"/>
        <v>42726.624444444446</v>
      </c>
    </row>
    <row r="3307" spans="1:21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3"/>
        <v>102</v>
      </c>
      <c r="P3307">
        <f t="shared" si="224"/>
        <v>204.05</v>
      </c>
      <c r="Q3307" t="s">
        <v>8315</v>
      </c>
      <c r="R3307" t="s">
        <v>8316</v>
      </c>
      <c r="S3307" s="14">
        <f t="shared" si="225"/>
        <v>42186.855879629627</v>
      </c>
      <c r="T3307" s="14">
        <f t="shared" si="226"/>
        <v>42216.855879629627</v>
      </c>
    </row>
    <row r="3308" spans="1:21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3"/>
        <v>175</v>
      </c>
      <c r="P3308">
        <f t="shared" si="224"/>
        <v>48.7</v>
      </c>
      <c r="Q3308" t="s">
        <v>8315</v>
      </c>
      <c r="R3308" t="s">
        <v>8316</v>
      </c>
      <c r="S3308" s="14">
        <f t="shared" si="225"/>
        <v>42493.219236111108</v>
      </c>
      <c r="T3308" s="14">
        <f t="shared" si="226"/>
        <v>42531.125</v>
      </c>
    </row>
    <row r="3309" spans="1:21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3"/>
        <v>107</v>
      </c>
      <c r="P3309">
        <f t="shared" si="224"/>
        <v>53.34</v>
      </c>
      <c r="Q3309" t="s">
        <v>8315</v>
      </c>
      <c r="R3309" t="s">
        <v>8316</v>
      </c>
      <c r="S3309" s="14">
        <f t="shared" si="225"/>
        <v>42475.057164351849</v>
      </c>
      <c r="T3309" s="14">
        <f t="shared" si="226"/>
        <v>42505.057164351849</v>
      </c>
    </row>
    <row r="3310" spans="1:21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3"/>
        <v>122</v>
      </c>
      <c r="P3310">
        <f t="shared" si="224"/>
        <v>75.09</v>
      </c>
      <c r="Q3310" t="s">
        <v>8315</v>
      </c>
      <c r="R3310" t="s">
        <v>8316</v>
      </c>
      <c r="S3310" s="14">
        <f t="shared" si="225"/>
        <v>42452.876909722225</v>
      </c>
      <c r="T3310" s="14">
        <f t="shared" si="226"/>
        <v>42473.876909722225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3"/>
        <v>159</v>
      </c>
      <c r="P3311">
        <f t="shared" si="224"/>
        <v>18</v>
      </c>
      <c r="Q3311" t="s">
        <v>8315</v>
      </c>
      <c r="R3311" t="s">
        <v>8316</v>
      </c>
      <c r="S3311" s="14">
        <f t="shared" si="225"/>
        <v>42628.650208333333</v>
      </c>
      <c r="T3311" s="14">
        <f t="shared" si="226"/>
        <v>42659.650208333333</v>
      </c>
      <c r="U3311">
        <f>YEAR(S3311)</f>
        <v>2016</v>
      </c>
    </row>
    <row r="3312" spans="1:21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3"/>
        <v>100</v>
      </c>
      <c r="P3312">
        <f t="shared" si="224"/>
        <v>209.84</v>
      </c>
      <c r="Q3312" t="s">
        <v>8315</v>
      </c>
      <c r="R3312" t="s">
        <v>8316</v>
      </c>
      <c r="S3312" s="14">
        <f t="shared" si="225"/>
        <v>42253.928530092591</v>
      </c>
      <c r="T3312" s="14">
        <f t="shared" si="226"/>
        <v>42283.928530092591</v>
      </c>
    </row>
    <row r="3313" spans="1:21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3"/>
        <v>110</v>
      </c>
      <c r="P3313">
        <f t="shared" si="224"/>
        <v>61.02</v>
      </c>
      <c r="Q3313" t="s">
        <v>8315</v>
      </c>
      <c r="R3313" t="s">
        <v>8316</v>
      </c>
      <c r="S3313" s="14">
        <f t="shared" si="225"/>
        <v>42264.29178240741</v>
      </c>
      <c r="T3313" s="14">
        <f t="shared" si="226"/>
        <v>42294.29178240741</v>
      </c>
    </row>
    <row r="3314" spans="1:21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3"/>
        <v>100</v>
      </c>
      <c r="P3314">
        <f t="shared" si="224"/>
        <v>61</v>
      </c>
      <c r="Q3314" t="s">
        <v>8315</v>
      </c>
      <c r="R3314" t="s">
        <v>8316</v>
      </c>
      <c r="S3314" s="14">
        <f t="shared" si="225"/>
        <v>42664.809560185182</v>
      </c>
      <c r="T3314" s="14">
        <f t="shared" si="226"/>
        <v>42685.916666666672</v>
      </c>
    </row>
    <row r="3315" spans="1:21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3"/>
        <v>116</v>
      </c>
      <c r="P3315">
        <f t="shared" si="224"/>
        <v>80.03</v>
      </c>
      <c r="Q3315" t="s">
        <v>8315</v>
      </c>
      <c r="R3315" t="s">
        <v>8316</v>
      </c>
      <c r="S3315" s="14">
        <f t="shared" si="225"/>
        <v>42382.244409722218</v>
      </c>
      <c r="T3315" s="14">
        <f t="shared" si="226"/>
        <v>42396.041666666672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3"/>
        <v>211</v>
      </c>
      <c r="P3316">
        <f t="shared" si="224"/>
        <v>29.07</v>
      </c>
      <c r="Q3316" t="s">
        <v>8315</v>
      </c>
      <c r="R3316" t="s">
        <v>8316</v>
      </c>
      <c r="S3316" s="14">
        <f t="shared" si="225"/>
        <v>42105.267488425925</v>
      </c>
      <c r="T3316" s="14">
        <f t="shared" si="226"/>
        <v>42132.836805555555</v>
      </c>
      <c r="U3316">
        <f t="shared" ref="U3316:U3317" si="231">YEAR(S3316)</f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3"/>
        <v>110</v>
      </c>
      <c r="P3317">
        <f t="shared" si="224"/>
        <v>49.44</v>
      </c>
      <c r="Q3317" t="s">
        <v>8315</v>
      </c>
      <c r="R3317" t="s">
        <v>8316</v>
      </c>
      <c r="S3317" s="14">
        <f t="shared" si="225"/>
        <v>42466.303715277783</v>
      </c>
      <c r="T3317" s="14">
        <f t="shared" si="226"/>
        <v>42496.303715277783</v>
      </c>
      <c r="U3317">
        <f t="shared" si="231"/>
        <v>2016</v>
      </c>
    </row>
    <row r="3318" spans="1:21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3"/>
        <v>100</v>
      </c>
      <c r="P3318">
        <f t="shared" si="224"/>
        <v>93.98</v>
      </c>
      <c r="Q3318" t="s">
        <v>8315</v>
      </c>
      <c r="R3318" t="s">
        <v>8316</v>
      </c>
      <c r="S3318" s="14">
        <f t="shared" si="225"/>
        <v>41826.871238425927</v>
      </c>
      <c r="T3318" s="14">
        <f t="shared" si="226"/>
        <v>41859.57916666667</v>
      </c>
    </row>
    <row r="3319" spans="1:21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3"/>
        <v>106</v>
      </c>
      <c r="P3319">
        <f t="shared" si="224"/>
        <v>61.94</v>
      </c>
      <c r="Q3319" t="s">
        <v>8315</v>
      </c>
      <c r="R3319" t="s">
        <v>8316</v>
      </c>
      <c r="S3319" s="14">
        <f t="shared" si="225"/>
        <v>42499.039629629624</v>
      </c>
      <c r="T3319" s="14">
        <f t="shared" si="226"/>
        <v>42529.039629629624</v>
      </c>
    </row>
    <row r="3320" spans="1:21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3"/>
        <v>126</v>
      </c>
      <c r="P3320">
        <f t="shared" si="224"/>
        <v>78.5</v>
      </c>
      <c r="Q3320" t="s">
        <v>8315</v>
      </c>
      <c r="R3320" t="s">
        <v>8316</v>
      </c>
      <c r="S3320" s="14">
        <f t="shared" si="225"/>
        <v>42431.302002314813</v>
      </c>
      <c r="T3320" s="14">
        <f t="shared" si="226"/>
        <v>42471.104166666672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3"/>
        <v>108</v>
      </c>
      <c r="P3321">
        <f t="shared" si="224"/>
        <v>33.75</v>
      </c>
      <c r="Q3321" t="s">
        <v>8315</v>
      </c>
      <c r="R3321" t="s">
        <v>8316</v>
      </c>
      <c r="S3321" s="14">
        <f t="shared" si="225"/>
        <v>41990.585486111115</v>
      </c>
      <c r="T3321" s="14">
        <f t="shared" si="226"/>
        <v>42035.585486111115</v>
      </c>
      <c r="U3321">
        <f>YEAR(S3321)</f>
        <v>2014</v>
      </c>
    </row>
    <row r="3322" spans="1:21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3"/>
        <v>101</v>
      </c>
      <c r="P3322">
        <f t="shared" si="224"/>
        <v>66.45</v>
      </c>
      <c r="Q3322" t="s">
        <v>8315</v>
      </c>
      <c r="R3322" t="s">
        <v>8316</v>
      </c>
      <c r="S3322" s="14">
        <f t="shared" si="225"/>
        <v>42513.045798611114</v>
      </c>
      <c r="T3322" s="14">
        <f t="shared" si="226"/>
        <v>42543.045798611114</v>
      </c>
    </row>
    <row r="3323" spans="1:21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3"/>
        <v>107</v>
      </c>
      <c r="P3323">
        <f t="shared" si="224"/>
        <v>35.799999999999997</v>
      </c>
      <c r="Q3323" t="s">
        <v>8315</v>
      </c>
      <c r="R3323" t="s">
        <v>8316</v>
      </c>
      <c r="S3323" s="14">
        <f t="shared" si="225"/>
        <v>41914.100289351853</v>
      </c>
      <c r="T3323" s="14">
        <f t="shared" si="226"/>
        <v>41928.165972222225</v>
      </c>
    </row>
    <row r="3324" spans="1:21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3"/>
        <v>102</v>
      </c>
      <c r="P3324">
        <f t="shared" si="224"/>
        <v>145.65</v>
      </c>
      <c r="Q3324" t="s">
        <v>8315</v>
      </c>
      <c r="R3324" t="s">
        <v>8316</v>
      </c>
      <c r="S3324" s="14">
        <f t="shared" si="225"/>
        <v>42521.010370370372</v>
      </c>
      <c r="T3324" s="14">
        <f t="shared" si="226"/>
        <v>42543.163194444445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3"/>
        <v>126</v>
      </c>
      <c r="P3325">
        <f t="shared" si="224"/>
        <v>25.69</v>
      </c>
      <c r="Q3325" t="s">
        <v>8315</v>
      </c>
      <c r="R3325" t="s">
        <v>8316</v>
      </c>
      <c r="S3325" s="14">
        <f t="shared" si="225"/>
        <v>42608.36583333333</v>
      </c>
      <c r="T3325" s="14">
        <f t="shared" si="226"/>
        <v>42638.36583333333</v>
      </c>
      <c r="U3325">
        <f>YEAR(S3325)</f>
        <v>2016</v>
      </c>
    </row>
    <row r="3326" spans="1:21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3"/>
        <v>102</v>
      </c>
      <c r="P3326">
        <f t="shared" si="224"/>
        <v>152.5</v>
      </c>
      <c r="Q3326" t="s">
        <v>8315</v>
      </c>
      <c r="R3326" t="s">
        <v>8316</v>
      </c>
      <c r="S3326" s="14">
        <f t="shared" si="225"/>
        <v>42512.58321759259</v>
      </c>
      <c r="T3326" s="14">
        <f t="shared" si="226"/>
        <v>42526.58321759259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3"/>
        <v>113</v>
      </c>
      <c r="P3327">
        <f t="shared" si="224"/>
        <v>30</v>
      </c>
      <c r="Q3327" t="s">
        <v>8315</v>
      </c>
      <c r="R3327" t="s">
        <v>8316</v>
      </c>
      <c r="S3327" s="14">
        <f t="shared" si="225"/>
        <v>42064.785613425927</v>
      </c>
      <c r="T3327" s="14">
        <f t="shared" si="226"/>
        <v>42099.743946759263</v>
      </c>
      <c r="U3327">
        <f>YEAR(S3327)</f>
        <v>2015</v>
      </c>
    </row>
    <row r="3328" spans="1:21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3"/>
        <v>101</v>
      </c>
      <c r="P3328">
        <f t="shared" si="224"/>
        <v>142.28</v>
      </c>
      <c r="Q3328" t="s">
        <v>8315</v>
      </c>
      <c r="R3328" t="s">
        <v>8316</v>
      </c>
      <c r="S3328" s="14">
        <f t="shared" si="225"/>
        <v>42041.714178240742</v>
      </c>
      <c r="T3328" s="14">
        <f t="shared" si="226"/>
        <v>42071.67251157407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3"/>
        <v>101</v>
      </c>
      <c r="P3329">
        <f t="shared" si="224"/>
        <v>24.55</v>
      </c>
      <c r="Q3329" t="s">
        <v>8315</v>
      </c>
      <c r="R3329" t="s">
        <v>8316</v>
      </c>
      <c r="S3329" s="14">
        <f t="shared" si="225"/>
        <v>42468.374606481477</v>
      </c>
      <c r="T3329" s="14">
        <f t="shared" si="226"/>
        <v>42498.374606481477</v>
      </c>
      <c r="U3329">
        <f>YEAR(S3329)</f>
        <v>2016</v>
      </c>
    </row>
    <row r="3330" spans="1:21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23"/>
        <v>146</v>
      </c>
      <c r="P3330">
        <f t="shared" si="224"/>
        <v>292.77999999999997</v>
      </c>
      <c r="Q3330" t="s">
        <v>8315</v>
      </c>
      <c r="R3330" t="s">
        <v>8316</v>
      </c>
      <c r="S3330" s="14">
        <f t="shared" si="225"/>
        <v>41822.57503472222</v>
      </c>
      <c r="T3330" s="14">
        <f t="shared" si="226"/>
        <v>41825.041666666664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32">ROUND(E3331/D3331*100,0)</f>
        <v>117</v>
      </c>
      <c r="P3331">
        <f t="shared" ref="P3331:P3394" si="233">IFERROR(ROUND(E3331/L3331,2),0)</f>
        <v>44.92</v>
      </c>
      <c r="Q3331" t="s">
        <v>8315</v>
      </c>
      <c r="R3331" t="s">
        <v>8316</v>
      </c>
      <c r="S3331" s="14">
        <f t="shared" ref="S3331:S3394" si="234">(((J3331/60)/60)/24)+DATE(1970,1,1)</f>
        <v>41837.323009259257</v>
      </c>
      <c r="T3331" s="14">
        <f t="shared" ref="T3331:T3394" si="235">(((I3331/60)/60)/24)+DATE(1970,1,1)</f>
        <v>41847.958333333336</v>
      </c>
      <c r="U3331">
        <f t="shared" ref="U3331:U3332" si="236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2"/>
        <v>106</v>
      </c>
      <c r="P3332">
        <f t="shared" si="233"/>
        <v>23.1</v>
      </c>
      <c r="Q3332" t="s">
        <v>8315</v>
      </c>
      <c r="R3332" t="s">
        <v>8316</v>
      </c>
      <c r="S3332" s="14">
        <f t="shared" si="234"/>
        <v>42065.887361111112</v>
      </c>
      <c r="T3332" s="14">
        <f t="shared" si="235"/>
        <v>42095.845694444448</v>
      </c>
      <c r="U3332">
        <f t="shared" si="236"/>
        <v>2015</v>
      </c>
    </row>
    <row r="3333" spans="1:21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2"/>
        <v>105</v>
      </c>
      <c r="P3333">
        <f t="shared" si="233"/>
        <v>80.400000000000006</v>
      </c>
      <c r="Q3333" t="s">
        <v>8315</v>
      </c>
      <c r="R3333" t="s">
        <v>8316</v>
      </c>
      <c r="S3333" s="14">
        <f t="shared" si="234"/>
        <v>42248.697754629626</v>
      </c>
      <c r="T3333" s="14">
        <f t="shared" si="235"/>
        <v>42283.697754629626</v>
      </c>
    </row>
    <row r="3334" spans="1:21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2"/>
        <v>100</v>
      </c>
      <c r="P3334">
        <f t="shared" si="233"/>
        <v>72.290000000000006</v>
      </c>
      <c r="Q3334" t="s">
        <v>8315</v>
      </c>
      <c r="R3334" t="s">
        <v>8316</v>
      </c>
      <c r="S3334" s="14">
        <f t="shared" si="234"/>
        <v>41809.860300925924</v>
      </c>
      <c r="T3334" s="14">
        <f t="shared" si="235"/>
        <v>41839.860300925924</v>
      </c>
    </row>
    <row r="3335" spans="1:21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2"/>
        <v>105</v>
      </c>
      <c r="P3335">
        <f t="shared" si="233"/>
        <v>32.97</v>
      </c>
      <c r="Q3335" t="s">
        <v>8315</v>
      </c>
      <c r="R3335" t="s">
        <v>8316</v>
      </c>
      <c r="S3335" s="14">
        <f t="shared" si="234"/>
        <v>42148.676851851851</v>
      </c>
      <c r="T3335" s="14">
        <f t="shared" si="235"/>
        <v>42170.676851851851</v>
      </c>
    </row>
    <row r="3336" spans="1:21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2"/>
        <v>139</v>
      </c>
      <c r="P3336">
        <f t="shared" si="233"/>
        <v>116.65</v>
      </c>
      <c r="Q3336" t="s">
        <v>8315</v>
      </c>
      <c r="R3336" t="s">
        <v>8316</v>
      </c>
      <c r="S3336" s="14">
        <f t="shared" si="234"/>
        <v>42185.521087962959</v>
      </c>
      <c r="T3336" s="14">
        <f t="shared" si="235"/>
        <v>42215.521087962959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32"/>
        <v>100</v>
      </c>
      <c r="P3337">
        <f t="shared" si="233"/>
        <v>79.62</v>
      </c>
      <c r="Q3337" t="s">
        <v>8315</v>
      </c>
      <c r="R3337" t="s">
        <v>8316</v>
      </c>
      <c r="S3337" s="14">
        <f t="shared" si="234"/>
        <v>41827.674143518518</v>
      </c>
      <c r="T3337" s="14">
        <f t="shared" si="235"/>
        <v>41854.958333333336</v>
      </c>
      <c r="U3337">
        <f t="shared" ref="U3337:U3339" si="237">YEAR(S3337)</f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32"/>
        <v>100</v>
      </c>
      <c r="P3338">
        <f t="shared" si="233"/>
        <v>27.78</v>
      </c>
      <c r="Q3338" t="s">
        <v>8315</v>
      </c>
      <c r="R3338" t="s">
        <v>8316</v>
      </c>
      <c r="S3338" s="14">
        <f t="shared" si="234"/>
        <v>42437.398680555561</v>
      </c>
      <c r="T3338" s="14">
        <f t="shared" si="235"/>
        <v>42465.35701388889</v>
      </c>
      <c r="U3338">
        <f t="shared" si="237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32"/>
        <v>110</v>
      </c>
      <c r="P3339">
        <f t="shared" si="233"/>
        <v>81.03</v>
      </c>
      <c r="Q3339" t="s">
        <v>8315</v>
      </c>
      <c r="R3339" t="s">
        <v>8316</v>
      </c>
      <c r="S3339" s="14">
        <f t="shared" si="234"/>
        <v>41901.282025462962</v>
      </c>
      <c r="T3339" s="14">
        <f t="shared" si="235"/>
        <v>41922.875</v>
      </c>
      <c r="U3339">
        <f t="shared" si="237"/>
        <v>2014</v>
      </c>
    </row>
    <row r="3340" spans="1:21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32"/>
        <v>102</v>
      </c>
      <c r="P3340">
        <f t="shared" si="233"/>
        <v>136.85</v>
      </c>
      <c r="Q3340" t="s">
        <v>8315</v>
      </c>
      <c r="R3340" t="s">
        <v>8316</v>
      </c>
      <c r="S3340" s="14">
        <f t="shared" si="234"/>
        <v>42769.574999999997</v>
      </c>
      <c r="T3340" s="14">
        <f t="shared" si="235"/>
        <v>42790.574999999997</v>
      </c>
    </row>
    <row r="3341" spans="1:21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32"/>
        <v>104</v>
      </c>
      <c r="P3341">
        <f t="shared" si="233"/>
        <v>177.62</v>
      </c>
      <c r="Q3341" t="s">
        <v>8315</v>
      </c>
      <c r="R3341" t="s">
        <v>8316</v>
      </c>
      <c r="S3341" s="14">
        <f t="shared" si="234"/>
        <v>42549.665717592594</v>
      </c>
      <c r="T3341" s="14">
        <f t="shared" si="235"/>
        <v>42579.665717592594</v>
      </c>
    </row>
    <row r="3342" spans="1:21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32"/>
        <v>138</v>
      </c>
      <c r="P3342">
        <f t="shared" si="233"/>
        <v>109.08</v>
      </c>
      <c r="Q3342" t="s">
        <v>8315</v>
      </c>
      <c r="R3342" t="s">
        <v>8316</v>
      </c>
      <c r="S3342" s="14">
        <f t="shared" si="234"/>
        <v>42685.974004629628</v>
      </c>
      <c r="T3342" s="14">
        <f t="shared" si="235"/>
        <v>42710.974004629628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32"/>
        <v>100</v>
      </c>
      <c r="P3343">
        <f t="shared" si="233"/>
        <v>119.64</v>
      </c>
      <c r="Q3343" t="s">
        <v>8315</v>
      </c>
      <c r="R3343" t="s">
        <v>8316</v>
      </c>
      <c r="S3343" s="14">
        <f t="shared" si="234"/>
        <v>42510.798854166671</v>
      </c>
      <c r="T3343" s="14">
        <f t="shared" si="235"/>
        <v>42533.708333333328</v>
      </c>
      <c r="U3343">
        <f>YEAR(S3343)</f>
        <v>2016</v>
      </c>
    </row>
    <row r="3344" spans="1:21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32"/>
        <v>102</v>
      </c>
      <c r="P3344">
        <f t="shared" si="233"/>
        <v>78.209999999999994</v>
      </c>
      <c r="Q3344" t="s">
        <v>8315</v>
      </c>
      <c r="R3344" t="s">
        <v>8316</v>
      </c>
      <c r="S3344" s="14">
        <f t="shared" si="234"/>
        <v>42062.296412037031</v>
      </c>
      <c r="T3344" s="14">
        <f t="shared" si="235"/>
        <v>42095.207638888889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32"/>
        <v>171</v>
      </c>
      <c r="P3345">
        <f t="shared" si="233"/>
        <v>52.17</v>
      </c>
      <c r="Q3345" t="s">
        <v>8315</v>
      </c>
      <c r="R3345" t="s">
        <v>8316</v>
      </c>
      <c r="S3345" s="14">
        <f t="shared" si="234"/>
        <v>42452.916481481487</v>
      </c>
      <c r="T3345" s="14">
        <f t="shared" si="235"/>
        <v>42473.554166666669</v>
      </c>
      <c r="U3345">
        <f>YEAR(S3345)</f>
        <v>2016</v>
      </c>
    </row>
    <row r="3346" spans="1:21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32"/>
        <v>101</v>
      </c>
      <c r="P3346">
        <f t="shared" si="233"/>
        <v>114.13</v>
      </c>
      <c r="Q3346" t="s">
        <v>8315</v>
      </c>
      <c r="R3346" t="s">
        <v>8316</v>
      </c>
      <c r="S3346" s="14">
        <f t="shared" si="234"/>
        <v>41851.200150462959</v>
      </c>
      <c r="T3346" s="14">
        <f t="shared" si="235"/>
        <v>41881.200150462959</v>
      </c>
    </row>
    <row r="3347" spans="1:21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32"/>
        <v>130</v>
      </c>
      <c r="P3347">
        <f t="shared" si="233"/>
        <v>50</v>
      </c>
      <c r="Q3347" t="s">
        <v>8315</v>
      </c>
      <c r="R3347" t="s">
        <v>8316</v>
      </c>
      <c r="S3347" s="14">
        <f t="shared" si="234"/>
        <v>42053.106111111112</v>
      </c>
      <c r="T3347" s="14">
        <f t="shared" si="235"/>
        <v>42112.025694444441</v>
      </c>
    </row>
    <row r="3348" spans="1:21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32"/>
        <v>110</v>
      </c>
      <c r="P3348">
        <f t="shared" si="233"/>
        <v>91.67</v>
      </c>
      <c r="Q3348" t="s">
        <v>8315</v>
      </c>
      <c r="R3348" t="s">
        <v>8316</v>
      </c>
      <c r="S3348" s="14">
        <f t="shared" si="234"/>
        <v>42054.024421296301</v>
      </c>
      <c r="T3348" s="14">
        <f t="shared" si="235"/>
        <v>42061.024421296301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32"/>
        <v>119</v>
      </c>
      <c r="P3349">
        <f t="shared" si="233"/>
        <v>108.59</v>
      </c>
      <c r="Q3349" t="s">
        <v>8315</v>
      </c>
      <c r="R3349" t="s">
        <v>8316</v>
      </c>
      <c r="S3349" s="14">
        <f t="shared" si="234"/>
        <v>42484.551550925928</v>
      </c>
      <c r="T3349" s="14">
        <f t="shared" si="235"/>
        <v>42498.875</v>
      </c>
      <c r="U3349">
        <f>YEAR(S3349)</f>
        <v>2016</v>
      </c>
    </row>
    <row r="3350" spans="1:21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32"/>
        <v>100</v>
      </c>
      <c r="P3350">
        <f t="shared" si="233"/>
        <v>69.819999999999993</v>
      </c>
      <c r="Q3350" t="s">
        <v>8315</v>
      </c>
      <c r="R3350" t="s">
        <v>8316</v>
      </c>
      <c r="S3350" s="14">
        <f t="shared" si="234"/>
        <v>42466.558796296296</v>
      </c>
      <c r="T3350" s="14">
        <f t="shared" si="235"/>
        <v>42490.165972222225</v>
      </c>
    </row>
    <row r="3351" spans="1:21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32"/>
        <v>153</v>
      </c>
      <c r="P3351">
        <f t="shared" si="233"/>
        <v>109.57</v>
      </c>
      <c r="Q3351" t="s">
        <v>8315</v>
      </c>
      <c r="R3351" t="s">
        <v>8316</v>
      </c>
      <c r="S3351" s="14">
        <f t="shared" si="234"/>
        <v>42513.110787037032</v>
      </c>
      <c r="T3351" s="14">
        <f t="shared" si="235"/>
        <v>42534.708333333328</v>
      </c>
    </row>
    <row r="3352" spans="1:21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32"/>
        <v>104</v>
      </c>
      <c r="P3352">
        <f t="shared" si="233"/>
        <v>71.67</v>
      </c>
      <c r="Q3352" t="s">
        <v>8315</v>
      </c>
      <c r="R3352" t="s">
        <v>8316</v>
      </c>
      <c r="S3352" s="14">
        <f t="shared" si="234"/>
        <v>42302.701516203699</v>
      </c>
      <c r="T3352" s="14">
        <f t="shared" si="235"/>
        <v>42337.958333333328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32"/>
        <v>101</v>
      </c>
      <c r="P3353">
        <f t="shared" si="233"/>
        <v>93.61</v>
      </c>
      <c r="Q3353" t="s">
        <v>8315</v>
      </c>
      <c r="R3353" t="s">
        <v>8316</v>
      </c>
      <c r="S3353" s="14">
        <f t="shared" si="234"/>
        <v>41806.395428240743</v>
      </c>
      <c r="T3353" s="14">
        <f t="shared" si="235"/>
        <v>41843.458333333336</v>
      </c>
      <c r="U3353">
        <f t="shared" ref="U3353:U3355" si="238">YEAR(S3353)</f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32"/>
        <v>108</v>
      </c>
      <c r="P3354">
        <f t="shared" si="233"/>
        <v>76.8</v>
      </c>
      <c r="Q3354" t="s">
        <v>8315</v>
      </c>
      <c r="R3354" t="s">
        <v>8316</v>
      </c>
      <c r="S3354" s="14">
        <f t="shared" si="234"/>
        <v>42495.992800925931</v>
      </c>
      <c r="T3354" s="14">
        <f t="shared" si="235"/>
        <v>42552.958333333328</v>
      </c>
      <c r="U3354">
        <f t="shared" si="238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32"/>
        <v>315</v>
      </c>
      <c r="P3355">
        <f t="shared" si="233"/>
        <v>35.799999999999997</v>
      </c>
      <c r="Q3355" t="s">
        <v>8315</v>
      </c>
      <c r="R3355" t="s">
        <v>8316</v>
      </c>
      <c r="S3355" s="14">
        <f t="shared" si="234"/>
        <v>42479.432291666672</v>
      </c>
      <c r="T3355" s="14">
        <f t="shared" si="235"/>
        <v>42492.958333333328</v>
      </c>
      <c r="U3355">
        <f t="shared" si="238"/>
        <v>2016</v>
      </c>
    </row>
    <row r="3356" spans="1:21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32"/>
        <v>102</v>
      </c>
      <c r="P3356">
        <f t="shared" si="233"/>
        <v>55.6</v>
      </c>
      <c r="Q3356" t="s">
        <v>8315</v>
      </c>
      <c r="R3356" t="s">
        <v>8316</v>
      </c>
      <c r="S3356" s="14">
        <f t="shared" si="234"/>
        <v>42270.7269212963</v>
      </c>
      <c r="T3356" s="14">
        <f t="shared" si="235"/>
        <v>42306.167361111111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32"/>
        <v>126</v>
      </c>
      <c r="P3357">
        <f t="shared" si="233"/>
        <v>147.33000000000001</v>
      </c>
      <c r="Q3357" t="s">
        <v>8315</v>
      </c>
      <c r="R3357" t="s">
        <v>8316</v>
      </c>
      <c r="S3357" s="14">
        <f t="shared" si="234"/>
        <v>42489.619525462964</v>
      </c>
      <c r="T3357" s="14">
        <f t="shared" si="235"/>
        <v>42500.470138888893</v>
      </c>
      <c r="U3357">
        <f t="shared" ref="U3357:U3359" si="239">YEAR(S3357)</f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32"/>
        <v>101</v>
      </c>
      <c r="P3358">
        <f t="shared" si="233"/>
        <v>56.33</v>
      </c>
      <c r="Q3358" t="s">
        <v>8315</v>
      </c>
      <c r="R3358" t="s">
        <v>8316</v>
      </c>
      <c r="S3358" s="14">
        <f t="shared" si="234"/>
        <v>42536.815648148149</v>
      </c>
      <c r="T3358" s="14">
        <f t="shared" si="235"/>
        <v>42566.815648148149</v>
      </c>
      <c r="U3358">
        <f t="shared" si="239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2"/>
        <v>101</v>
      </c>
      <c r="P3359">
        <f t="shared" si="233"/>
        <v>96.19</v>
      </c>
      <c r="Q3359" t="s">
        <v>8315</v>
      </c>
      <c r="R3359" t="s">
        <v>8316</v>
      </c>
      <c r="S3359" s="14">
        <f t="shared" si="234"/>
        <v>41822.417939814812</v>
      </c>
      <c r="T3359" s="14">
        <f t="shared" si="235"/>
        <v>41852.417939814812</v>
      </c>
      <c r="U3359">
        <f t="shared" si="239"/>
        <v>2014</v>
      </c>
    </row>
    <row r="3360" spans="1:21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2"/>
        <v>103</v>
      </c>
      <c r="P3360">
        <f t="shared" si="233"/>
        <v>63.57</v>
      </c>
      <c r="Q3360" t="s">
        <v>8315</v>
      </c>
      <c r="R3360" t="s">
        <v>8316</v>
      </c>
      <c r="S3360" s="14">
        <f t="shared" si="234"/>
        <v>41932.311099537037</v>
      </c>
      <c r="T3360" s="14">
        <f t="shared" si="235"/>
        <v>41962.352766203709</v>
      </c>
    </row>
    <row r="3361" spans="1:21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2"/>
        <v>106</v>
      </c>
      <c r="P3361">
        <f t="shared" si="233"/>
        <v>184.78</v>
      </c>
      <c r="Q3361" t="s">
        <v>8315</v>
      </c>
      <c r="R3361" t="s">
        <v>8316</v>
      </c>
      <c r="S3361" s="14">
        <f t="shared" si="234"/>
        <v>42746.057106481487</v>
      </c>
      <c r="T3361" s="14">
        <f t="shared" si="235"/>
        <v>42791.057106481487</v>
      </c>
    </row>
    <row r="3362" spans="1:21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2"/>
        <v>101</v>
      </c>
      <c r="P3362">
        <f t="shared" si="233"/>
        <v>126.72</v>
      </c>
      <c r="Q3362" t="s">
        <v>8315</v>
      </c>
      <c r="R3362" t="s">
        <v>8316</v>
      </c>
      <c r="S3362" s="14">
        <f t="shared" si="234"/>
        <v>42697.082673611112</v>
      </c>
      <c r="T3362" s="14">
        <f t="shared" si="235"/>
        <v>42718.665972222225</v>
      </c>
    </row>
    <row r="3363" spans="1:21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2"/>
        <v>113</v>
      </c>
      <c r="P3363">
        <f t="shared" si="233"/>
        <v>83.43</v>
      </c>
      <c r="Q3363" t="s">
        <v>8315</v>
      </c>
      <c r="R3363" t="s">
        <v>8316</v>
      </c>
      <c r="S3363" s="14">
        <f t="shared" si="234"/>
        <v>41866.025347222225</v>
      </c>
      <c r="T3363" s="14">
        <f t="shared" si="235"/>
        <v>41883.665972222225</v>
      </c>
    </row>
    <row r="3364" spans="1:21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2"/>
        <v>218</v>
      </c>
      <c r="P3364">
        <f t="shared" si="233"/>
        <v>54.5</v>
      </c>
      <c r="Q3364" t="s">
        <v>8315</v>
      </c>
      <c r="R3364" t="s">
        <v>8316</v>
      </c>
      <c r="S3364" s="14">
        <f t="shared" si="234"/>
        <v>42056.091631944444</v>
      </c>
      <c r="T3364" s="14">
        <f t="shared" si="235"/>
        <v>42070.204861111109</v>
      </c>
    </row>
    <row r="3365" spans="1:21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2"/>
        <v>101</v>
      </c>
      <c r="P3365">
        <f t="shared" si="233"/>
        <v>302.31</v>
      </c>
      <c r="Q3365" t="s">
        <v>8315</v>
      </c>
      <c r="R3365" t="s">
        <v>8316</v>
      </c>
      <c r="S3365" s="14">
        <f t="shared" si="234"/>
        <v>41851.771354166667</v>
      </c>
      <c r="T3365" s="14">
        <f t="shared" si="235"/>
        <v>41870.666666666664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2"/>
        <v>106</v>
      </c>
      <c r="P3366">
        <f t="shared" si="233"/>
        <v>44.14</v>
      </c>
      <c r="Q3366" t="s">
        <v>8315</v>
      </c>
      <c r="R3366" t="s">
        <v>8316</v>
      </c>
      <c r="S3366" s="14">
        <f t="shared" si="234"/>
        <v>42422.977418981478</v>
      </c>
      <c r="T3366" s="14">
        <f t="shared" si="235"/>
        <v>42444.875</v>
      </c>
      <c r="U3366">
        <f>YEAR(S3366)</f>
        <v>2016</v>
      </c>
    </row>
    <row r="3367" spans="1:21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2"/>
        <v>104</v>
      </c>
      <c r="P3367">
        <f t="shared" si="233"/>
        <v>866.67</v>
      </c>
      <c r="Q3367" t="s">
        <v>8315</v>
      </c>
      <c r="R3367" t="s">
        <v>8316</v>
      </c>
      <c r="S3367" s="14">
        <f t="shared" si="234"/>
        <v>42321.101759259262</v>
      </c>
      <c r="T3367" s="14">
        <f t="shared" si="235"/>
        <v>42351.101759259262</v>
      </c>
    </row>
    <row r="3368" spans="1:21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2"/>
        <v>221</v>
      </c>
      <c r="P3368">
        <f t="shared" si="233"/>
        <v>61.39</v>
      </c>
      <c r="Q3368" t="s">
        <v>8315</v>
      </c>
      <c r="R3368" t="s">
        <v>8316</v>
      </c>
      <c r="S3368" s="14">
        <f t="shared" si="234"/>
        <v>42107.067557870367</v>
      </c>
      <c r="T3368" s="14">
        <f t="shared" si="235"/>
        <v>42137.067557870367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2"/>
        <v>119</v>
      </c>
      <c r="P3369">
        <f t="shared" si="233"/>
        <v>29.67</v>
      </c>
      <c r="Q3369" t="s">
        <v>8315</v>
      </c>
      <c r="R3369" t="s">
        <v>8316</v>
      </c>
      <c r="S3369" s="14">
        <f t="shared" si="234"/>
        <v>42192.933958333335</v>
      </c>
      <c r="T3369" s="14">
        <f t="shared" si="235"/>
        <v>42217.933958333335</v>
      </c>
      <c r="U3369">
        <f>YEAR(S3369)</f>
        <v>2015</v>
      </c>
    </row>
    <row r="3370" spans="1:21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2"/>
        <v>105</v>
      </c>
      <c r="P3370">
        <f t="shared" si="233"/>
        <v>45.48</v>
      </c>
      <c r="Q3370" t="s">
        <v>8315</v>
      </c>
      <c r="R3370" t="s">
        <v>8316</v>
      </c>
      <c r="S3370" s="14">
        <f t="shared" si="234"/>
        <v>41969.199756944443</v>
      </c>
      <c r="T3370" s="14">
        <f t="shared" si="235"/>
        <v>42005.208333333328</v>
      </c>
    </row>
    <row r="3371" spans="1:21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2"/>
        <v>104</v>
      </c>
      <c r="P3371">
        <f t="shared" si="233"/>
        <v>96.2</v>
      </c>
      <c r="Q3371" t="s">
        <v>8315</v>
      </c>
      <c r="R3371" t="s">
        <v>8316</v>
      </c>
      <c r="S3371" s="14">
        <f t="shared" si="234"/>
        <v>42690.041435185187</v>
      </c>
      <c r="T3371" s="14">
        <f t="shared" si="235"/>
        <v>42750.041435185187</v>
      </c>
    </row>
    <row r="3372" spans="1:21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2"/>
        <v>118</v>
      </c>
      <c r="P3372">
        <f t="shared" si="233"/>
        <v>67.92</v>
      </c>
      <c r="Q3372" t="s">
        <v>8315</v>
      </c>
      <c r="R3372" t="s">
        <v>8316</v>
      </c>
      <c r="S3372" s="14">
        <f t="shared" si="234"/>
        <v>42690.334317129629</v>
      </c>
      <c r="T3372" s="14">
        <f t="shared" si="235"/>
        <v>42721.333333333328</v>
      </c>
    </row>
    <row r="3373" spans="1:21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2"/>
        <v>139</v>
      </c>
      <c r="P3373">
        <f t="shared" si="233"/>
        <v>30.78</v>
      </c>
      <c r="Q3373" t="s">
        <v>8315</v>
      </c>
      <c r="R3373" t="s">
        <v>8316</v>
      </c>
      <c r="S3373" s="14">
        <f t="shared" si="234"/>
        <v>42312.874594907407</v>
      </c>
      <c r="T3373" s="14">
        <f t="shared" si="235"/>
        <v>42340.874594907407</v>
      </c>
    </row>
    <row r="3374" spans="1:21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2"/>
        <v>104</v>
      </c>
      <c r="P3374">
        <f t="shared" si="233"/>
        <v>38.33</v>
      </c>
      <c r="Q3374" t="s">
        <v>8315</v>
      </c>
      <c r="R3374" t="s">
        <v>8316</v>
      </c>
      <c r="S3374" s="14">
        <f t="shared" si="234"/>
        <v>41855.548101851848</v>
      </c>
      <c r="T3374" s="14">
        <f t="shared" si="235"/>
        <v>41876.207638888889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2"/>
        <v>100</v>
      </c>
      <c r="P3375">
        <f t="shared" si="233"/>
        <v>66.83</v>
      </c>
      <c r="Q3375" t="s">
        <v>8315</v>
      </c>
      <c r="R3375" t="s">
        <v>8316</v>
      </c>
      <c r="S3375" s="14">
        <f t="shared" si="234"/>
        <v>42179.854629629626</v>
      </c>
      <c r="T3375" s="14">
        <f t="shared" si="235"/>
        <v>42203.666666666672</v>
      </c>
      <c r="U3375">
        <f>YEAR(S3375)</f>
        <v>2015</v>
      </c>
    </row>
    <row r="3376" spans="1:21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2"/>
        <v>107</v>
      </c>
      <c r="P3376">
        <f t="shared" si="233"/>
        <v>71.73</v>
      </c>
      <c r="Q3376" t="s">
        <v>8315</v>
      </c>
      <c r="R3376" t="s">
        <v>8316</v>
      </c>
      <c r="S3376" s="14">
        <f t="shared" si="234"/>
        <v>42275.731666666667</v>
      </c>
      <c r="T3376" s="14">
        <f t="shared" si="235"/>
        <v>42305.731666666667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2"/>
        <v>100</v>
      </c>
      <c r="P3377">
        <f t="shared" si="233"/>
        <v>176.47</v>
      </c>
      <c r="Q3377" t="s">
        <v>8315</v>
      </c>
      <c r="R3377" t="s">
        <v>8316</v>
      </c>
      <c r="S3377" s="14">
        <f t="shared" si="234"/>
        <v>41765.610798611109</v>
      </c>
      <c r="T3377" s="14">
        <f t="shared" si="235"/>
        <v>41777.610798611109</v>
      </c>
      <c r="U3377">
        <f>YEAR(S3377)</f>
        <v>2014</v>
      </c>
    </row>
    <row r="3378" spans="1:21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2"/>
        <v>100</v>
      </c>
      <c r="P3378">
        <f t="shared" si="233"/>
        <v>421.11</v>
      </c>
      <c r="Q3378" t="s">
        <v>8315</v>
      </c>
      <c r="R3378" t="s">
        <v>8316</v>
      </c>
      <c r="S3378" s="14">
        <f t="shared" si="234"/>
        <v>42059.701319444444</v>
      </c>
      <c r="T3378" s="14">
        <f t="shared" si="235"/>
        <v>42119.659652777773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2"/>
        <v>101</v>
      </c>
      <c r="P3379">
        <f t="shared" si="233"/>
        <v>104.99</v>
      </c>
      <c r="Q3379" t="s">
        <v>8315</v>
      </c>
      <c r="R3379" t="s">
        <v>8316</v>
      </c>
      <c r="S3379" s="14">
        <f t="shared" si="234"/>
        <v>42053.732627314821</v>
      </c>
      <c r="T3379" s="14">
        <f t="shared" si="235"/>
        <v>42083.705555555556</v>
      </c>
      <c r="U3379">
        <f t="shared" ref="U3379:U3381" si="240">YEAR(S3379)</f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2"/>
        <v>108</v>
      </c>
      <c r="P3380">
        <f t="shared" si="233"/>
        <v>28.19</v>
      </c>
      <c r="Q3380" t="s">
        <v>8315</v>
      </c>
      <c r="R3380" t="s">
        <v>8316</v>
      </c>
      <c r="S3380" s="14">
        <f t="shared" si="234"/>
        <v>41858.355393518519</v>
      </c>
      <c r="T3380" s="14">
        <f t="shared" si="235"/>
        <v>41882.547222222223</v>
      </c>
      <c r="U3380">
        <f t="shared" si="240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2"/>
        <v>104</v>
      </c>
      <c r="P3381">
        <f t="shared" si="233"/>
        <v>54.55</v>
      </c>
      <c r="Q3381" t="s">
        <v>8315</v>
      </c>
      <c r="R3381" t="s">
        <v>8316</v>
      </c>
      <c r="S3381" s="14">
        <f t="shared" si="234"/>
        <v>42225.513888888891</v>
      </c>
      <c r="T3381" s="14">
        <f t="shared" si="235"/>
        <v>42242.958333333328</v>
      </c>
      <c r="U3381">
        <f t="shared" si="240"/>
        <v>2015</v>
      </c>
    </row>
    <row r="3382" spans="1:21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2"/>
        <v>104</v>
      </c>
      <c r="P3382">
        <f t="shared" si="233"/>
        <v>111.89</v>
      </c>
      <c r="Q3382" t="s">
        <v>8315</v>
      </c>
      <c r="R3382" t="s">
        <v>8316</v>
      </c>
      <c r="S3382" s="14">
        <f t="shared" si="234"/>
        <v>41937.95344907407</v>
      </c>
      <c r="T3382" s="14">
        <f t="shared" si="235"/>
        <v>41972.995115740734</v>
      </c>
    </row>
    <row r="3383" spans="1:21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2"/>
        <v>102</v>
      </c>
      <c r="P3383">
        <f t="shared" si="233"/>
        <v>85.21</v>
      </c>
      <c r="Q3383" t="s">
        <v>8315</v>
      </c>
      <c r="R3383" t="s">
        <v>8316</v>
      </c>
      <c r="S3383" s="14">
        <f t="shared" si="234"/>
        <v>42044.184988425928</v>
      </c>
      <c r="T3383" s="14">
        <f t="shared" si="235"/>
        <v>42074.143321759257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2"/>
        <v>101</v>
      </c>
      <c r="P3384">
        <f t="shared" si="233"/>
        <v>76.650000000000006</v>
      </c>
      <c r="Q3384" t="s">
        <v>8315</v>
      </c>
      <c r="R3384" t="s">
        <v>8316</v>
      </c>
      <c r="S3384" s="14">
        <f t="shared" si="234"/>
        <v>42559.431203703702</v>
      </c>
      <c r="T3384" s="14">
        <f t="shared" si="235"/>
        <v>42583.957638888889</v>
      </c>
      <c r="U3384">
        <f>YEAR(S3384)</f>
        <v>2016</v>
      </c>
    </row>
    <row r="3385" spans="1:21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2"/>
        <v>112</v>
      </c>
      <c r="P3385">
        <f t="shared" si="233"/>
        <v>65.17</v>
      </c>
      <c r="Q3385" t="s">
        <v>8315</v>
      </c>
      <c r="R3385" t="s">
        <v>8316</v>
      </c>
      <c r="S3385" s="14">
        <f t="shared" si="234"/>
        <v>42524.782638888893</v>
      </c>
      <c r="T3385" s="14">
        <f t="shared" si="235"/>
        <v>42544.782638888893</v>
      </c>
    </row>
    <row r="3386" spans="1:21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2"/>
        <v>100</v>
      </c>
      <c r="P3386">
        <f t="shared" si="233"/>
        <v>93.76</v>
      </c>
      <c r="Q3386" t="s">
        <v>8315</v>
      </c>
      <c r="R3386" t="s">
        <v>8316</v>
      </c>
      <c r="S3386" s="14">
        <f t="shared" si="234"/>
        <v>42292.087592592594</v>
      </c>
      <c r="T3386" s="14">
        <f t="shared" si="235"/>
        <v>42329.125</v>
      </c>
    </row>
    <row r="3387" spans="1:21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2"/>
        <v>100</v>
      </c>
      <c r="P3387">
        <f t="shared" si="233"/>
        <v>133.33000000000001</v>
      </c>
      <c r="Q3387" t="s">
        <v>8315</v>
      </c>
      <c r="R3387" t="s">
        <v>8316</v>
      </c>
      <c r="S3387" s="14">
        <f t="shared" si="234"/>
        <v>41953.8675</v>
      </c>
      <c r="T3387" s="14">
        <f t="shared" si="235"/>
        <v>41983.8675</v>
      </c>
    </row>
    <row r="3388" spans="1:21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2"/>
        <v>105</v>
      </c>
      <c r="P3388">
        <f t="shared" si="233"/>
        <v>51.22</v>
      </c>
      <c r="Q3388" t="s">
        <v>8315</v>
      </c>
      <c r="R3388" t="s">
        <v>8316</v>
      </c>
      <c r="S3388" s="14">
        <f t="shared" si="234"/>
        <v>41946.644745370373</v>
      </c>
      <c r="T3388" s="14">
        <f t="shared" si="235"/>
        <v>41976.644745370373</v>
      </c>
    </row>
    <row r="3389" spans="1:21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2"/>
        <v>117</v>
      </c>
      <c r="P3389">
        <f t="shared" si="233"/>
        <v>100.17</v>
      </c>
      <c r="Q3389" t="s">
        <v>8315</v>
      </c>
      <c r="R3389" t="s">
        <v>8316</v>
      </c>
      <c r="S3389" s="14">
        <f t="shared" si="234"/>
        <v>41947.762592592589</v>
      </c>
      <c r="T3389" s="14">
        <f t="shared" si="235"/>
        <v>41987.762592592597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2"/>
        <v>104</v>
      </c>
      <c r="P3390">
        <f t="shared" si="233"/>
        <v>34.6</v>
      </c>
      <c r="Q3390" t="s">
        <v>8315</v>
      </c>
      <c r="R3390" t="s">
        <v>8316</v>
      </c>
      <c r="S3390" s="14">
        <f t="shared" si="234"/>
        <v>42143.461122685185</v>
      </c>
      <c r="T3390" s="14">
        <f t="shared" si="235"/>
        <v>42173.461122685185</v>
      </c>
      <c r="U3390">
        <f>YEAR(S3390)</f>
        <v>2015</v>
      </c>
    </row>
    <row r="3391" spans="1:21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2"/>
        <v>115</v>
      </c>
      <c r="P3391">
        <f t="shared" si="233"/>
        <v>184.68</v>
      </c>
      <c r="Q3391" t="s">
        <v>8315</v>
      </c>
      <c r="R3391" t="s">
        <v>8316</v>
      </c>
      <c r="S3391" s="14">
        <f t="shared" si="234"/>
        <v>42494.563449074078</v>
      </c>
      <c r="T3391" s="14">
        <f t="shared" si="235"/>
        <v>42524.563449074078</v>
      </c>
    </row>
    <row r="3392" spans="1:21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2"/>
        <v>102</v>
      </c>
      <c r="P3392">
        <f t="shared" si="233"/>
        <v>69.819999999999993</v>
      </c>
      <c r="Q3392" t="s">
        <v>8315</v>
      </c>
      <c r="R3392" t="s">
        <v>8316</v>
      </c>
      <c r="S3392" s="14">
        <f t="shared" si="234"/>
        <v>41815.774826388886</v>
      </c>
      <c r="T3392" s="14">
        <f t="shared" si="235"/>
        <v>41830.774826388886</v>
      </c>
    </row>
    <row r="3393" spans="1:21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2"/>
        <v>223</v>
      </c>
      <c r="P3393">
        <f t="shared" si="233"/>
        <v>61.94</v>
      </c>
      <c r="Q3393" t="s">
        <v>8315</v>
      </c>
      <c r="R3393" t="s">
        <v>8316</v>
      </c>
      <c r="S3393" s="14">
        <f t="shared" si="234"/>
        <v>41830.545694444445</v>
      </c>
      <c r="T3393" s="14">
        <f t="shared" si="235"/>
        <v>41859.936111111114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32"/>
        <v>100</v>
      </c>
      <c r="P3394">
        <f t="shared" si="233"/>
        <v>41.67</v>
      </c>
      <c r="Q3394" t="s">
        <v>8315</v>
      </c>
      <c r="R3394" t="s">
        <v>8316</v>
      </c>
      <c r="S3394" s="14">
        <f t="shared" si="234"/>
        <v>42446.845543981486</v>
      </c>
      <c r="T3394" s="14">
        <f t="shared" si="235"/>
        <v>42496.845543981486</v>
      </c>
      <c r="U3394">
        <f>YEAR(S3394)</f>
        <v>2016</v>
      </c>
    </row>
    <row r="3395" spans="1:21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41">ROUND(E3395/D3395*100,0)</f>
        <v>106</v>
      </c>
      <c r="P3395">
        <f t="shared" ref="P3395:P3458" si="242">IFERROR(ROUND(E3395/L3395,2),0)</f>
        <v>36.07</v>
      </c>
      <c r="Q3395" t="s">
        <v>8315</v>
      </c>
      <c r="R3395" t="s">
        <v>8316</v>
      </c>
      <c r="S3395" s="14">
        <f t="shared" ref="S3395:S3458" si="243">(((J3395/60)/60)/24)+DATE(1970,1,1)</f>
        <v>41923.921643518523</v>
      </c>
      <c r="T3395" s="14">
        <f t="shared" ref="T3395:T3458" si="244">(((I3395/60)/60)/24)+DATE(1970,1,1)</f>
        <v>41949.031944444447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1"/>
        <v>142</v>
      </c>
      <c r="P3396">
        <f t="shared" si="242"/>
        <v>29</v>
      </c>
      <c r="Q3396" t="s">
        <v>8315</v>
      </c>
      <c r="R3396" t="s">
        <v>8316</v>
      </c>
      <c r="S3396" s="14">
        <f t="shared" si="243"/>
        <v>41817.59542824074</v>
      </c>
      <c r="T3396" s="14">
        <f t="shared" si="244"/>
        <v>41847.59542824074</v>
      </c>
      <c r="U3396">
        <f t="shared" ref="U3396:U3397" si="245">YEAR(S3396)</f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1"/>
        <v>184</v>
      </c>
      <c r="P3397">
        <f t="shared" si="242"/>
        <v>24.21</v>
      </c>
      <c r="Q3397" t="s">
        <v>8315</v>
      </c>
      <c r="R3397" t="s">
        <v>8316</v>
      </c>
      <c r="S3397" s="14">
        <f t="shared" si="243"/>
        <v>42140.712314814817</v>
      </c>
      <c r="T3397" s="14">
        <f t="shared" si="244"/>
        <v>42154.756944444445</v>
      </c>
      <c r="U3397">
        <f t="shared" si="245"/>
        <v>2015</v>
      </c>
    </row>
    <row r="3398" spans="1:21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1"/>
        <v>104</v>
      </c>
      <c r="P3398">
        <f t="shared" si="242"/>
        <v>55.89</v>
      </c>
      <c r="Q3398" t="s">
        <v>8315</v>
      </c>
      <c r="R3398" t="s">
        <v>8316</v>
      </c>
      <c r="S3398" s="14">
        <f t="shared" si="243"/>
        <v>41764.44663194444</v>
      </c>
      <c r="T3398" s="14">
        <f t="shared" si="244"/>
        <v>41791.165972222225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1"/>
        <v>112</v>
      </c>
      <c r="P3399">
        <f t="shared" si="242"/>
        <v>11.67</v>
      </c>
      <c r="Q3399" t="s">
        <v>8315</v>
      </c>
      <c r="R3399" t="s">
        <v>8316</v>
      </c>
      <c r="S3399" s="14">
        <f t="shared" si="243"/>
        <v>42378.478344907402</v>
      </c>
      <c r="T3399" s="14">
        <f t="shared" si="244"/>
        <v>42418.916666666672</v>
      </c>
      <c r="U3399">
        <f>YEAR(S3399)</f>
        <v>2016</v>
      </c>
    </row>
    <row r="3400" spans="1:21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1"/>
        <v>111</v>
      </c>
      <c r="P3400">
        <f t="shared" si="242"/>
        <v>68.349999999999994</v>
      </c>
      <c r="Q3400" t="s">
        <v>8315</v>
      </c>
      <c r="R3400" t="s">
        <v>8316</v>
      </c>
      <c r="S3400" s="14">
        <f t="shared" si="243"/>
        <v>41941.75203703704</v>
      </c>
      <c r="T3400" s="14">
        <f t="shared" si="244"/>
        <v>41964.708333333328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41"/>
        <v>104</v>
      </c>
      <c r="P3401">
        <f t="shared" si="242"/>
        <v>27.07</v>
      </c>
      <c r="Q3401" t="s">
        <v>8315</v>
      </c>
      <c r="R3401" t="s">
        <v>8316</v>
      </c>
      <c r="S3401" s="14">
        <f t="shared" si="243"/>
        <v>42026.920428240745</v>
      </c>
      <c r="T3401" s="14">
        <f t="shared" si="244"/>
        <v>42056.920428240745</v>
      </c>
      <c r="U3401">
        <f>YEAR(S3401)</f>
        <v>2015</v>
      </c>
    </row>
    <row r="3402" spans="1:21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1"/>
        <v>100</v>
      </c>
      <c r="P3402">
        <f t="shared" si="242"/>
        <v>118.13</v>
      </c>
      <c r="Q3402" t="s">
        <v>8315</v>
      </c>
      <c r="R3402" t="s">
        <v>8316</v>
      </c>
      <c r="S3402" s="14">
        <f t="shared" si="243"/>
        <v>41834.953865740739</v>
      </c>
      <c r="T3402" s="14">
        <f t="shared" si="244"/>
        <v>41879.953865740739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1"/>
        <v>102</v>
      </c>
      <c r="P3403">
        <f t="shared" si="242"/>
        <v>44.76</v>
      </c>
      <c r="Q3403" t="s">
        <v>8315</v>
      </c>
      <c r="R3403" t="s">
        <v>8316</v>
      </c>
      <c r="S3403" s="14">
        <f t="shared" si="243"/>
        <v>42193.723912037036</v>
      </c>
      <c r="T3403" s="14">
        <f t="shared" si="244"/>
        <v>42223.723912037036</v>
      </c>
      <c r="U3403">
        <f>YEAR(S3403)</f>
        <v>2015</v>
      </c>
    </row>
    <row r="3404" spans="1:21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1"/>
        <v>110</v>
      </c>
      <c r="P3404">
        <f t="shared" si="242"/>
        <v>99.79</v>
      </c>
      <c r="Q3404" t="s">
        <v>8315</v>
      </c>
      <c r="R3404" t="s">
        <v>8316</v>
      </c>
      <c r="S3404" s="14">
        <f t="shared" si="243"/>
        <v>42290.61855324074</v>
      </c>
      <c r="T3404" s="14">
        <f t="shared" si="244"/>
        <v>42320.104861111111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1"/>
        <v>100</v>
      </c>
      <c r="P3405">
        <f t="shared" si="242"/>
        <v>117.65</v>
      </c>
      <c r="Q3405" t="s">
        <v>8315</v>
      </c>
      <c r="R3405" t="s">
        <v>8316</v>
      </c>
      <c r="S3405" s="14">
        <f t="shared" si="243"/>
        <v>42150.462083333332</v>
      </c>
      <c r="T3405" s="14">
        <f t="shared" si="244"/>
        <v>42180.462083333332</v>
      </c>
      <c r="U3405">
        <f>YEAR(S3405)</f>
        <v>2015</v>
      </c>
    </row>
    <row r="3406" spans="1:21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1"/>
        <v>122</v>
      </c>
      <c r="P3406">
        <f t="shared" si="242"/>
        <v>203.33</v>
      </c>
      <c r="Q3406" t="s">
        <v>8315</v>
      </c>
      <c r="R3406" t="s">
        <v>8316</v>
      </c>
      <c r="S3406" s="14">
        <f t="shared" si="243"/>
        <v>42152.503495370373</v>
      </c>
      <c r="T3406" s="14">
        <f t="shared" si="244"/>
        <v>42172.503495370373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1"/>
        <v>138</v>
      </c>
      <c r="P3407">
        <f t="shared" si="242"/>
        <v>28.32</v>
      </c>
      <c r="Q3407" t="s">
        <v>8315</v>
      </c>
      <c r="R3407" t="s">
        <v>8316</v>
      </c>
      <c r="S3407" s="14">
        <f t="shared" si="243"/>
        <v>42410.017199074078</v>
      </c>
      <c r="T3407" s="14">
        <f t="shared" si="244"/>
        <v>42430.999305555553</v>
      </c>
      <c r="U3407">
        <f>YEAR(S3407)</f>
        <v>2016</v>
      </c>
    </row>
    <row r="3408" spans="1:21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1"/>
        <v>100</v>
      </c>
      <c r="P3408">
        <f t="shared" si="242"/>
        <v>110.23</v>
      </c>
      <c r="Q3408" t="s">
        <v>8315</v>
      </c>
      <c r="R3408" t="s">
        <v>8316</v>
      </c>
      <c r="S3408" s="14">
        <f t="shared" si="243"/>
        <v>41791.492777777778</v>
      </c>
      <c r="T3408" s="14">
        <f t="shared" si="244"/>
        <v>41836.492777777778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1"/>
        <v>107</v>
      </c>
      <c r="P3409">
        <f t="shared" si="242"/>
        <v>31.97</v>
      </c>
      <c r="Q3409" t="s">
        <v>8315</v>
      </c>
      <c r="R3409" t="s">
        <v>8316</v>
      </c>
      <c r="S3409" s="14">
        <f t="shared" si="243"/>
        <v>41796.422326388885</v>
      </c>
      <c r="T3409" s="14">
        <f t="shared" si="244"/>
        <v>41826.422326388885</v>
      </c>
      <c r="U3409">
        <f>YEAR(S3409)</f>
        <v>2014</v>
      </c>
    </row>
    <row r="3410" spans="1:21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1"/>
        <v>211</v>
      </c>
      <c r="P3410">
        <f t="shared" si="242"/>
        <v>58.61</v>
      </c>
      <c r="Q3410" t="s">
        <v>8315</v>
      </c>
      <c r="R3410" t="s">
        <v>8316</v>
      </c>
      <c r="S3410" s="14">
        <f t="shared" si="243"/>
        <v>41808.991944444446</v>
      </c>
      <c r="T3410" s="14">
        <f t="shared" si="244"/>
        <v>41838.991944444446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1"/>
        <v>124</v>
      </c>
      <c r="P3411">
        <f t="shared" si="242"/>
        <v>29.43</v>
      </c>
      <c r="Q3411" t="s">
        <v>8315</v>
      </c>
      <c r="R3411" t="s">
        <v>8316</v>
      </c>
      <c r="S3411" s="14">
        <f t="shared" si="243"/>
        <v>42544.814328703709</v>
      </c>
      <c r="T3411" s="14">
        <f t="shared" si="244"/>
        <v>42582.873611111107</v>
      </c>
      <c r="U3411">
        <f>YEAR(S3411)</f>
        <v>2016</v>
      </c>
    </row>
    <row r="3412" spans="1:21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1"/>
        <v>109</v>
      </c>
      <c r="P3412">
        <f t="shared" si="242"/>
        <v>81.38</v>
      </c>
      <c r="Q3412" t="s">
        <v>8315</v>
      </c>
      <c r="R3412" t="s">
        <v>8316</v>
      </c>
      <c r="S3412" s="14">
        <f t="shared" si="243"/>
        <v>42500.041550925926</v>
      </c>
      <c r="T3412" s="14">
        <f t="shared" si="244"/>
        <v>42527.291666666672</v>
      </c>
    </row>
    <row r="3413" spans="1:21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1"/>
        <v>104</v>
      </c>
      <c r="P3413">
        <f t="shared" si="242"/>
        <v>199.17</v>
      </c>
      <c r="Q3413" t="s">
        <v>8315</v>
      </c>
      <c r="R3413" t="s">
        <v>8316</v>
      </c>
      <c r="S3413" s="14">
        <f t="shared" si="243"/>
        <v>42265.022824074069</v>
      </c>
      <c r="T3413" s="14">
        <f t="shared" si="244"/>
        <v>42285.022824074069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1"/>
        <v>100</v>
      </c>
      <c r="P3414">
        <f t="shared" si="242"/>
        <v>115.38</v>
      </c>
      <c r="Q3414" t="s">
        <v>8315</v>
      </c>
      <c r="R3414" t="s">
        <v>8316</v>
      </c>
      <c r="S3414" s="14">
        <f t="shared" si="243"/>
        <v>41879.959050925929</v>
      </c>
      <c r="T3414" s="14">
        <f t="shared" si="244"/>
        <v>41909.959050925929</v>
      </c>
      <c r="U3414">
        <f>YEAR(S3414)</f>
        <v>2014</v>
      </c>
    </row>
    <row r="3415" spans="1:21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1"/>
        <v>130</v>
      </c>
      <c r="P3415">
        <f t="shared" si="242"/>
        <v>46.43</v>
      </c>
      <c r="Q3415" t="s">
        <v>8315</v>
      </c>
      <c r="R3415" t="s">
        <v>8316</v>
      </c>
      <c r="S3415" s="14">
        <f t="shared" si="243"/>
        <v>42053.733078703706</v>
      </c>
      <c r="T3415" s="14">
        <f t="shared" si="244"/>
        <v>42063.207638888889</v>
      </c>
    </row>
    <row r="3416" spans="1:21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1"/>
        <v>104</v>
      </c>
      <c r="P3416">
        <f t="shared" si="242"/>
        <v>70.569999999999993</v>
      </c>
      <c r="Q3416" t="s">
        <v>8315</v>
      </c>
      <c r="R3416" t="s">
        <v>8316</v>
      </c>
      <c r="S3416" s="14">
        <f t="shared" si="243"/>
        <v>42675.832465277781</v>
      </c>
      <c r="T3416" s="14">
        <f t="shared" si="244"/>
        <v>42705.332638888889</v>
      </c>
    </row>
    <row r="3417" spans="1:21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1"/>
        <v>100</v>
      </c>
      <c r="P3417">
        <f t="shared" si="242"/>
        <v>22.22</v>
      </c>
      <c r="Q3417" t="s">
        <v>8315</v>
      </c>
      <c r="R3417" t="s">
        <v>8316</v>
      </c>
      <c r="S3417" s="14">
        <f t="shared" si="243"/>
        <v>42467.144166666665</v>
      </c>
      <c r="T3417" s="14">
        <f t="shared" si="244"/>
        <v>42477.979166666672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1"/>
        <v>120</v>
      </c>
      <c r="P3418">
        <f t="shared" si="242"/>
        <v>159.47</v>
      </c>
      <c r="Q3418" t="s">
        <v>8315</v>
      </c>
      <c r="R3418" t="s">
        <v>8316</v>
      </c>
      <c r="S3418" s="14">
        <f t="shared" si="243"/>
        <v>42089.412557870368</v>
      </c>
      <c r="T3418" s="14">
        <f t="shared" si="244"/>
        <v>42117.770833333328</v>
      </c>
      <c r="U3418">
        <f>YEAR(S3418)</f>
        <v>2015</v>
      </c>
    </row>
    <row r="3419" spans="1:21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1"/>
        <v>100</v>
      </c>
      <c r="P3419">
        <f t="shared" si="242"/>
        <v>37.78</v>
      </c>
      <c r="Q3419" t="s">
        <v>8315</v>
      </c>
      <c r="R3419" t="s">
        <v>8316</v>
      </c>
      <c r="S3419" s="14">
        <f t="shared" si="243"/>
        <v>41894.91375</v>
      </c>
      <c r="T3419" s="14">
        <f t="shared" si="244"/>
        <v>41938.029861111114</v>
      </c>
    </row>
    <row r="3420" spans="1:21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1"/>
        <v>101</v>
      </c>
      <c r="P3420">
        <f t="shared" si="242"/>
        <v>72.05</v>
      </c>
      <c r="Q3420" t="s">
        <v>8315</v>
      </c>
      <c r="R3420" t="s">
        <v>8316</v>
      </c>
      <c r="S3420" s="14">
        <f t="shared" si="243"/>
        <v>41752.83457175926</v>
      </c>
      <c r="T3420" s="14">
        <f t="shared" si="244"/>
        <v>41782.83457175926</v>
      </c>
    </row>
    <row r="3421" spans="1:21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1"/>
        <v>107</v>
      </c>
      <c r="P3421">
        <f t="shared" si="242"/>
        <v>63.7</v>
      </c>
      <c r="Q3421" t="s">
        <v>8315</v>
      </c>
      <c r="R3421" t="s">
        <v>8316</v>
      </c>
      <c r="S3421" s="14">
        <f t="shared" si="243"/>
        <v>42448.821585648147</v>
      </c>
      <c r="T3421" s="14">
        <f t="shared" si="244"/>
        <v>42466.895833333328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1"/>
        <v>138</v>
      </c>
      <c r="P3422">
        <f t="shared" si="242"/>
        <v>28.41</v>
      </c>
      <c r="Q3422" t="s">
        <v>8315</v>
      </c>
      <c r="R3422" t="s">
        <v>8316</v>
      </c>
      <c r="S3422" s="14">
        <f t="shared" si="243"/>
        <v>42405.090300925927</v>
      </c>
      <c r="T3422" s="14">
        <f t="shared" si="244"/>
        <v>42414</v>
      </c>
      <c r="U3422">
        <f>YEAR(S3422)</f>
        <v>2016</v>
      </c>
    </row>
    <row r="3423" spans="1:21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1"/>
        <v>101</v>
      </c>
      <c r="P3423">
        <f t="shared" si="242"/>
        <v>103.21</v>
      </c>
      <c r="Q3423" t="s">
        <v>8315</v>
      </c>
      <c r="R3423" t="s">
        <v>8316</v>
      </c>
      <c r="S3423" s="14">
        <f t="shared" si="243"/>
        <v>42037.791238425925</v>
      </c>
      <c r="T3423" s="14">
        <f t="shared" si="244"/>
        <v>42067.791238425925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1"/>
        <v>109</v>
      </c>
      <c r="P3424">
        <f t="shared" si="242"/>
        <v>71.150000000000006</v>
      </c>
      <c r="Q3424" t="s">
        <v>8315</v>
      </c>
      <c r="R3424" t="s">
        <v>8316</v>
      </c>
      <c r="S3424" s="14">
        <f t="shared" si="243"/>
        <v>42323.562222222223</v>
      </c>
      <c r="T3424" s="14">
        <f t="shared" si="244"/>
        <v>42352</v>
      </c>
      <c r="U3424">
        <f>YEAR(S3424)</f>
        <v>2015</v>
      </c>
    </row>
    <row r="3425" spans="1:21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1"/>
        <v>140</v>
      </c>
      <c r="P3425">
        <f t="shared" si="242"/>
        <v>35</v>
      </c>
      <c r="Q3425" t="s">
        <v>8315</v>
      </c>
      <c r="R3425" t="s">
        <v>8316</v>
      </c>
      <c r="S3425" s="14">
        <f t="shared" si="243"/>
        <v>42088.911354166667</v>
      </c>
      <c r="T3425" s="14">
        <f t="shared" si="244"/>
        <v>42118.911354166667</v>
      </c>
    </row>
    <row r="3426" spans="1:21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1"/>
        <v>104</v>
      </c>
      <c r="P3426">
        <f t="shared" si="242"/>
        <v>81.78</v>
      </c>
      <c r="Q3426" t="s">
        <v>8315</v>
      </c>
      <c r="R3426" t="s">
        <v>8316</v>
      </c>
      <c r="S3426" s="14">
        <f t="shared" si="243"/>
        <v>42018.676898148144</v>
      </c>
      <c r="T3426" s="14">
        <f t="shared" si="244"/>
        <v>42040.290972222225</v>
      </c>
    </row>
    <row r="3427" spans="1:21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1"/>
        <v>103</v>
      </c>
      <c r="P3427">
        <f t="shared" si="242"/>
        <v>297.02999999999997</v>
      </c>
      <c r="Q3427" t="s">
        <v>8315</v>
      </c>
      <c r="R3427" t="s">
        <v>8316</v>
      </c>
      <c r="S3427" s="14">
        <f t="shared" si="243"/>
        <v>41884.617314814815</v>
      </c>
      <c r="T3427" s="14">
        <f t="shared" si="244"/>
        <v>41916.617314814815</v>
      </c>
    </row>
    <row r="3428" spans="1:21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1"/>
        <v>108</v>
      </c>
      <c r="P3428">
        <f t="shared" si="242"/>
        <v>46.61</v>
      </c>
      <c r="Q3428" t="s">
        <v>8315</v>
      </c>
      <c r="R3428" t="s">
        <v>8316</v>
      </c>
      <c r="S3428" s="14">
        <f t="shared" si="243"/>
        <v>41884.056747685187</v>
      </c>
      <c r="T3428" s="14">
        <f t="shared" si="244"/>
        <v>41903.083333333336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1"/>
        <v>100</v>
      </c>
      <c r="P3429">
        <f t="shared" si="242"/>
        <v>51.72</v>
      </c>
      <c r="Q3429" t="s">
        <v>8315</v>
      </c>
      <c r="R3429" t="s">
        <v>8316</v>
      </c>
      <c r="S3429" s="14">
        <f t="shared" si="243"/>
        <v>41792.645277777774</v>
      </c>
      <c r="T3429" s="14">
        <f t="shared" si="244"/>
        <v>41822.645277777774</v>
      </c>
      <c r="U3429">
        <f t="shared" ref="U3429:U3432" si="246">YEAR(S3429)</f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1"/>
        <v>103</v>
      </c>
      <c r="P3430">
        <f t="shared" si="242"/>
        <v>40.29</v>
      </c>
      <c r="Q3430" t="s">
        <v>8315</v>
      </c>
      <c r="R3430" t="s">
        <v>8316</v>
      </c>
      <c r="S3430" s="14">
        <f t="shared" si="243"/>
        <v>42038.720451388886</v>
      </c>
      <c r="T3430" s="14">
        <f t="shared" si="244"/>
        <v>42063.708333333328</v>
      </c>
      <c r="U3430">
        <f t="shared" si="246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1"/>
        <v>130</v>
      </c>
      <c r="P3431">
        <f t="shared" si="242"/>
        <v>16.25</v>
      </c>
      <c r="Q3431" t="s">
        <v>8315</v>
      </c>
      <c r="R3431" t="s">
        <v>8316</v>
      </c>
      <c r="S3431" s="14">
        <f t="shared" si="243"/>
        <v>42662.021539351852</v>
      </c>
      <c r="T3431" s="14">
        <f t="shared" si="244"/>
        <v>42676.021539351852</v>
      </c>
      <c r="U3431">
        <f t="shared" si="246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1"/>
        <v>109</v>
      </c>
      <c r="P3432">
        <f t="shared" si="242"/>
        <v>30.15</v>
      </c>
      <c r="Q3432" t="s">
        <v>8315</v>
      </c>
      <c r="R3432" t="s">
        <v>8316</v>
      </c>
      <c r="S3432" s="14">
        <f t="shared" si="243"/>
        <v>41820.945613425924</v>
      </c>
      <c r="T3432" s="14">
        <f t="shared" si="244"/>
        <v>41850.945613425924</v>
      </c>
      <c r="U3432">
        <f t="shared" si="246"/>
        <v>2014</v>
      </c>
    </row>
    <row r="3433" spans="1:21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1"/>
        <v>100</v>
      </c>
      <c r="P3433">
        <f t="shared" si="242"/>
        <v>95.24</v>
      </c>
      <c r="Q3433" t="s">
        <v>8315</v>
      </c>
      <c r="R3433" t="s">
        <v>8316</v>
      </c>
      <c r="S3433" s="14">
        <f t="shared" si="243"/>
        <v>41839.730937500004</v>
      </c>
      <c r="T3433" s="14">
        <f t="shared" si="244"/>
        <v>41869.730937500004</v>
      </c>
    </row>
    <row r="3434" spans="1:21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1"/>
        <v>110</v>
      </c>
      <c r="P3434">
        <f t="shared" si="242"/>
        <v>52.21</v>
      </c>
      <c r="Q3434" t="s">
        <v>8315</v>
      </c>
      <c r="R3434" t="s">
        <v>8316</v>
      </c>
      <c r="S3434" s="14">
        <f t="shared" si="243"/>
        <v>42380.581180555557</v>
      </c>
      <c r="T3434" s="14">
        <f t="shared" si="244"/>
        <v>42405.916666666672</v>
      </c>
    </row>
    <row r="3435" spans="1:21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1"/>
        <v>100</v>
      </c>
      <c r="P3435">
        <f t="shared" si="242"/>
        <v>134.15</v>
      </c>
      <c r="Q3435" t="s">
        <v>8315</v>
      </c>
      <c r="R3435" t="s">
        <v>8316</v>
      </c>
      <c r="S3435" s="14">
        <f t="shared" si="243"/>
        <v>41776.063136574077</v>
      </c>
      <c r="T3435" s="14">
        <f t="shared" si="244"/>
        <v>41807.125</v>
      </c>
    </row>
    <row r="3436" spans="1:21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1"/>
        <v>106</v>
      </c>
      <c r="P3436">
        <f t="shared" si="242"/>
        <v>62.83</v>
      </c>
      <c r="Q3436" t="s">
        <v>8315</v>
      </c>
      <c r="R3436" t="s">
        <v>8316</v>
      </c>
      <c r="S3436" s="14">
        <f t="shared" si="243"/>
        <v>41800.380428240744</v>
      </c>
      <c r="T3436" s="14">
        <f t="shared" si="244"/>
        <v>41830.380428240744</v>
      </c>
    </row>
    <row r="3437" spans="1:21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1"/>
        <v>112</v>
      </c>
      <c r="P3437">
        <f t="shared" si="242"/>
        <v>58.95</v>
      </c>
      <c r="Q3437" t="s">
        <v>8315</v>
      </c>
      <c r="R3437" t="s">
        <v>8316</v>
      </c>
      <c r="S3437" s="14">
        <f t="shared" si="243"/>
        <v>42572.61681712963</v>
      </c>
      <c r="T3437" s="14">
        <f t="shared" si="244"/>
        <v>42589.125</v>
      </c>
    </row>
    <row r="3438" spans="1:21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1"/>
        <v>106</v>
      </c>
      <c r="P3438">
        <f t="shared" si="242"/>
        <v>143.11000000000001</v>
      </c>
      <c r="Q3438" t="s">
        <v>8315</v>
      </c>
      <c r="R3438" t="s">
        <v>8316</v>
      </c>
      <c r="S3438" s="14">
        <f t="shared" si="243"/>
        <v>41851.541585648149</v>
      </c>
      <c r="T3438" s="14">
        <f t="shared" si="244"/>
        <v>41872.686111111114</v>
      </c>
    </row>
    <row r="3439" spans="1:21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1"/>
        <v>101</v>
      </c>
      <c r="P3439">
        <f t="shared" si="242"/>
        <v>84.17</v>
      </c>
      <c r="Q3439" t="s">
        <v>8315</v>
      </c>
      <c r="R3439" t="s">
        <v>8316</v>
      </c>
      <c r="S3439" s="14">
        <f t="shared" si="243"/>
        <v>42205.710879629631</v>
      </c>
      <c r="T3439" s="14">
        <f t="shared" si="244"/>
        <v>42235.710879629631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1"/>
        <v>104</v>
      </c>
      <c r="P3440">
        <f t="shared" si="242"/>
        <v>186.07</v>
      </c>
      <c r="Q3440" t="s">
        <v>8315</v>
      </c>
      <c r="R3440" t="s">
        <v>8316</v>
      </c>
      <c r="S3440" s="14">
        <f t="shared" si="243"/>
        <v>42100.927858796291</v>
      </c>
      <c r="T3440" s="14">
        <f t="shared" si="244"/>
        <v>42126.875</v>
      </c>
      <c r="U3440">
        <f>YEAR(S3440)</f>
        <v>2015</v>
      </c>
    </row>
    <row r="3441" spans="1:21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1"/>
        <v>135</v>
      </c>
      <c r="P3441">
        <f t="shared" si="242"/>
        <v>89.79</v>
      </c>
      <c r="Q3441" t="s">
        <v>8315</v>
      </c>
      <c r="R3441" t="s">
        <v>8316</v>
      </c>
      <c r="S3441" s="14">
        <f t="shared" si="243"/>
        <v>42374.911226851851</v>
      </c>
      <c r="T3441" s="14">
        <f t="shared" si="244"/>
        <v>42388.207638888889</v>
      </c>
    </row>
    <row r="3442" spans="1:21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1"/>
        <v>105</v>
      </c>
      <c r="P3442">
        <f t="shared" si="242"/>
        <v>64.16</v>
      </c>
      <c r="Q3442" t="s">
        <v>8315</v>
      </c>
      <c r="R3442" t="s">
        <v>8316</v>
      </c>
      <c r="S3442" s="14">
        <f t="shared" si="243"/>
        <v>41809.12300925926</v>
      </c>
      <c r="T3442" s="14">
        <f t="shared" si="244"/>
        <v>41831.677083333336</v>
      </c>
    </row>
    <row r="3443" spans="1:21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1"/>
        <v>103</v>
      </c>
      <c r="P3443">
        <f t="shared" si="242"/>
        <v>59.65</v>
      </c>
      <c r="Q3443" t="s">
        <v>8315</v>
      </c>
      <c r="R3443" t="s">
        <v>8316</v>
      </c>
      <c r="S3443" s="14">
        <f t="shared" si="243"/>
        <v>42294.429641203707</v>
      </c>
      <c r="T3443" s="14">
        <f t="shared" si="244"/>
        <v>42321.845138888893</v>
      </c>
    </row>
    <row r="3444" spans="1:21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1"/>
        <v>100</v>
      </c>
      <c r="P3444">
        <f t="shared" si="242"/>
        <v>31.25</v>
      </c>
      <c r="Q3444" t="s">
        <v>8315</v>
      </c>
      <c r="R3444" t="s">
        <v>8316</v>
      </c>
      <c r="S3444" s="14">
        <f t="shared" si="243"/>
        <v>42124.841111111105</v>
      </c>
      <c r="T3444" s="14">
        <f t="shared" si="244"/>
        <v>42154.841111111105</v>
      </c>
    </row>
    <row r="3445" spans="1:21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1"/>
        <v>186</v>
      </c>
      <c r="P3445">
        <f t="shared" si="242"/>
        <v>41.22</v>
      </c>
      <c r="Q3445" t="s">
        <v>8315</v>
      </c>
      <c r="R3445" t="s">
        <v>8316</v>
      </c>
      <c r="S3445" s="14">
        <f t="shared" si="243"/>
        <v>41861.524837962963</v>
      </c>
      <c r="T3445" s="14">
        <f t="shared" si="244"/>
        <v>41891.524837962963</v>
      </c>
    </row>
    <row r="3446" spans="1:21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1"/>
        <v>289</v>
      </c>
      <c r="P3446">
        <f t="shared" si="242"/>
        <v>43.35</v>
      </c>
      <c r="Q3446" t="s">
        <v>8315</v>
      </c>
      <c r="R3446" t="s">
        <v>8316</v>
      </c>
      <c r="S3446" s="14">
        <f t="shared" si="243"/>
        <v>42521.291504629626</v>
      </c>
      <c r="T3446" s="14">
        <f t="shared" si="244"/>
        <v>42529.582638888889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1"/>
        <v>100</v>
      </c>
      <c r="P3447">
        <f t="shared" si="242"/>
        <v>64.52</v>
      </c>
      <c r="Q3447" t="s">
        <v>8315</v>
      </c>
      <c r="R3447" t="s">
        <v>8316</v>
      </c>
      <c r="S3447" s="14">
        <f t="shared" si="243"/>
        <v>42272.530509259261</v>
      </c>
      <c r="T3447" s="14">
        <f t="shared" si="244"/>
        <v>42300.530509259261</v>
      </c>
      <c r="U3447">
        <f t="shared" ref="U3447:U3448" si="247">YEAR(S3447)</f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1"/>
        <v>108</v>
      </c>
      <c r="P3448">
        <f t="shared" si="242"/>
        <v>43.28</v>
      </c>
      <c r="Q3448" t="s">
        <v>8315</v>
      </c>
      <c r="R3448" t="s">
        <v>8316</v>
      </c>
      <c r="S3448" s="14">
        <f t="shared" si="243"/>
        <v>42016.832465277781</v>
      </c>
      <c r="T3448" s="14">
        <f t="shared" si="244"/>
        <v>42040.513888888891</v>
      </c>
      <c r="U3448">
        <f t="shared" si="247"/>
        <v>2015</v>
      </c>
    </row>
    <row r="3449" spans="1:21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1"/>
        <v>108</v>
      </c>
      <c r="P3449">
        <f t="shared" si="242"/>
        <v>77</v>
      </c>
      <c r="Q3449" t="s">
        <v>8315</v>
      </c>
      <c r="R3449" t="s">
        <v>8316</v>
      </c>
      <c r="S3449" s="14">
        <f t="shared" si="243"/>
        <v>42402.889027777783</v>
      </c>
      <c r="T3449" s="14">
        <f t="shared" si="244"/>
        <v>42447.847361111111</v>
      </c>
    </row>
    <row r="3450" spans="1:21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1"/>
        <v>110</v>
      </c>
      <c r="P3450">
        <f t="shared" si="242"/>
        <v>51.22</v>
      </c>
      <c r="Q3450" t="s">
        <v>8315</v>
      </c>
      <c r="R3450" t="s">
        <v>8316</v>
      </c>
      <c r="S3450" s="14">
        <f t="shared" si="243"/>
        <v>41960.119085648148</v>
      </c>
      <c r="T3450" s="14">
        <f t="shared" si="244"/>
        <v>41990.119085648148</v>
      </c>
    </row>
    <row r="3451" spans="1:21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1"/>
        <v>171</v>
      </c>
      <c r="P3451">
        <f t="shared" si="242"/>
        <v>68.25</v>
      </c>
      <c r="Q3451" t="s">
        <v>8315</v>
      </c>
      <c r="R3451" t="s">
        <v>8316</v>
      </c>
      <c r="S3451" s="14">
        <f t="shared" si="243"/>
        <v>42532.052523148144</v>
      </c>
      <c r="T3451" s="14">
        <f t="shared" si="244"/>
        <v>42560.166666666672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1"/>
        <v>152</v>
      </c>
      <c r="P3452">
        <f t="shared" si="242"/>
        <v>19.489999999999998</v>
      </c>
      <c r="Q3452" t="s">
        <v>8315</v>
      </c>
      <c r="R3452" t="s">
        <v>8316</v>
      </c>
      <c r="S3452" s="14">
        <f t="shared" si="243"/>
        <v>42036.704525462963</v>
      </c>
      <c r="T3452" s="14">
        <f t="shared" si="244"/>
        <v>42096.662858796291</v>
      </c>
      <c r="U3452">
        <f>YEAR(S3452)</f>
        <v>2015</v>
      </c>
    </row>
    <row r="3453" spans="1:21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1"/>
        <v>101</v>
      </c>
      <c r="P3453">
        <f t="shared" si="242"/>
        <v>41.13</v>
      </c>
      <c r="Q3453" t="s">
        <v>8315</v>
      </c>
      <c r="R3453" t="s">
        <v>8316</v>
      </c>
      <c r="S3453" s="14">
        <f t="shared" si="243"/>
        <v>42088.723692129628</v>
      </c>
      <c r="T3453" s="14">
        <f t="shared" si="244"/>
        <v>42115.723692129628</v>
      </c>
    </row>
    <row r="3454" spans="1:21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1"/>
        <v>153</v>
      </c>
      <c r="P3454">
        <f t="shared" si="242"/>
        <v>41.41</v>
      </c>
      <c r="Q3454" t="s">
        <v>8315</v>
      </c>
      <c r="R3454" t="s">
        <v>8316</v>
      </c>
      <c r="S3454" s="14">
        <f t="shared" si="243"/>
        <v>41820.639189814814</v>
      </c>
      <c r="T3454" s="14">
        <f t="shared" si="244"/>
        <v>41843.165972222225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1"/>
        <v>128</v>
      </c>
      <c r="P3455">
        <f t="shared" si="242"/>
        <v>27.5</v>
      </c>
      <c r="Q3455" t="s">
        <v>8315</v>
      </c>
      <c r="R3455" t="s">
        <v>8316</v>
      </c>
      <c r="S3455" s="14">
        <f t="shared" si="243"/>
        <v>42535.97865740741</v>
      </c>
      <c r="T3455" s="14">
        <f t="shared" si="244"/>
        <v>42595.97865740741</v>
      </c>
      <c r="U3455">
        <f t="shared" ref="U3455:U3456" si="248">YEAR(S3455)</f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1"/>
        <v>101</v>
      </c>
      <c r="P3456">
        <f t="shared" si="242"/>
        <v>33.57</v>
      </c>
      <c r="Q3456" t="s">
        <v>8315</v>
      </c>
      <c r="R3456" t="s">
        <v>8316</v>
      </c>
      <c r="S3456" s="14">
        <f t="shared" si="243"/>
        <v>41821.698599537034</v>
      </c>
      <c r="T3456" s="14">
        <f t="shared" si="244"/>
        <v>41851.698599537034</v>
      </c>
      <c r="U3456">
        <f t="shared" si="248"/>
        <v>2014</v>
      </c>
    </row>
    <row r="3457" spans="1:21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1"/>
        <v>101</v>
      </c>
      <c r="P3457">
        <f t="shared" si="242"/>
        <v>145.87</v>
      </c>
      <c r="Q3457" t="s">
        <v>8315</v>
      </c>
      <c r="R3457" t="s">
        <v>8316</v>
      </c>
      <c r="S3457" s="14">
        <f t="shared" si="243"/>
        <v>42626.7503125</v>
      </c>
      <c r="T3457" s="14">
        <f t="shared" si="244"/>
        <v>42656.7503125</v>
      </c>
    </row>
    <row r="3458" spans="1:21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41"/>
        <v>191</v>
      </c>
      <c r="P3458">
        <f t="shared" si="242"/>
        <v>358.69</v>
      </c>
      <c r="Q3458" t="s">
        <v>8315</v>
      </c>
      <c r="R3458" t="s">
        <v>8316</v>
      </c>
      <c r="S3458" s="14">
        <f t="shared" si="243"/>
        <v>41821.205636574072</v>
      </c>
      <c r="T3458" s="14">
        <f t="shared" si="244"/>
        <v>41852.290972222225</v>
      </c>
    </row>
    <row r="3459" spans="1:21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49">ROUND(E3459/D3459*100,0)</f>
        <v>140</v>
      </c>
      <c r="P3459">
        <f t="shared" ref="P3459:P3522" si="250">IFERROR(ROUND(E3459/L3459,2),0)</f>
        <v>50.98</v>
      </c>
      <c r="Q3459" t="s">
        <v>8315</v>
      </c>
      <c r="R3459" t="s">
        <v>8316</v>
      </c>
      <c r="S3459" s="14">
        <f t="shared" ref="S3459:S3522" si="251">(((J3459/60)/60)/24)+DATE(1970,1,1)</f>
        <v>42016.706678240742</v>
      </c>
      <c r="T3459" s="14">
        <f t="shared" ref="T3459:T3522" si="252">(((I3459/60)/60)/24)+DATE(1970,1,1)</f>
        <v>42047.249305555553</v>
      </c>
    </row>
    <row r="3460" spans="1:21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9"/>
        <v>124</v>
      </c>
      <c r="P3460">
        <f t="shared" si="250"/>
        <v>45.04</v>
      </c>
      <c r="Q3460" t="s">
        <v>8315</v>
      </c>
      <c r="R3460" t="s">
        <v>8316</v>
      </c>
      <c r="S3460" s="14">
        <f t="shared" si="251"/>
        <v>42011.202581018515</v>
      </c>
      <c r="T3460" s="14">
        <f t="shared" si="252"/>
        <v>42038.185416666667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9"/>
        <v>126</v>
      </c>
      <c r="P3461">
        <f t="shared" si="250"/>
        <v>17.53</v>
      </c>
      <c r="Q3461" t="s">
        <v>8315</v>
      </c>
      <c r="R3461" t="s">
        <v>8316</v>
      </c>
      <c r="S3461" s="14">
        <f t="shared" si="251"/>
        <v>42480.479861111111</v>
      </c>
      <c r="T3461" s="14">
        <f t="shared" si="252"/>
        <v>42510.479861111111</v>
      </c>
      <c r="U3461">
        <f t="shared" ref="U3461:U3462" si="253">YEAR(S3461)</f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9"/>
        <v>190</v>
      </c>
      <c r="P3462">
        <f t="shared" si="250"/>
        <v>50</v>
      </c>
      <c r="Q3462" t="s">
        <v>8315</v>
      </c>
      <c r="R3462" t="s">
        <v>8316</v>
      </c>
      <c r="S3462" s="14">
        <f t="shared" si="251"/>
        <v>41852.527222222219</v>
      </c>
      <c r="T3462" s="14">
        <f t="shared" si="252"/>
        <v>41866.527222222219</v>
      </c>
      <c r="U3462">
        <f t="shared" si="253"/>
        <v>2014</v>
      </c>
    </row>
    <row r="3463" spans="1:21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9"/>
        <v>139</v>
      </c>
      <c r="P3463">
        <f t="shared" si="250"/>
        <v>57.92</v>
      </c>
      <c r="Q3463" t="s">
        <v>8315</v>
      </c>
      <c r="R3463" t="s">
        <v>8316</v>
      </c>
      <c r="S3463" s="14">
        <f t="shared" si="251"/>
        <v>42643.632858796293</v>
      </c>
      <c r="T3463" s="14">
        <f t="shared" si="252"/>
        <v>42672.125</v>
      </c>
    </row>
    <row r="3464" spans="1:21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9"/>
        <v>202</v>
      </c>
      <c r="P3464">
        <f t="shared" si="250"/>
        <v>29.71</v>
      </c>
      <c r="Q3464" t="s">
        <v>8315</v>
      </c>
      <c r="R3464" t="s">
        <v>8316</v>
      </c>
      <c r="S3464" s="14">
        <f t="shared" si="251"/>
        <v>42179.898472222223</v>
      </c>
      <c r="T3464" s="14">
        <f t="shared" si="252"/>
        <v>42195.75</v>
      </c>
    </row>
    <row r="3465" spans="1:21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9"/>
        <v>103</v>
      </c>
      <c r="P3465">
        <f t="shared" si="250"/>
        <v>90.68</v>
      </c>
      <c r="Q3465" t="s">
        <v>8315</v>
      </c>
      <c r="R3465" t="s">
        <v>8316</v>
      </c>
      <c r="S3465" s="14">
        <f t="shared" si="251"/>
        <v>42612.918807870374</v>
      </c>
      <c r="T3465" s="14">
        <f t="shared" si="252"/>
        <v>42654.165972222225</v>
      </c>
    </row>
    <row r="3466" spans="1:21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9"/>
        <v>102</v>
      </c>
      <c r="P3466">
        <f t="shared" si="250"/>
        <v>55.01</v>
      </c>
      <c r="Q3466" t="s">
        <v>8315</v>
      </c>
      <c r="R3466" t="s">
        <v>8316</v>
      </c>
      <c r="S3466" s="14">
        <f t="shared" si="251"/>
        <v>42575.130057870367</v>
      </c>
      <c r="T3466" s="14">
        <f t="shared" si="252"/>
        <v>42605.130057870367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9"/>
        <v>103</v>
      </c>
      <c r="P3467">
        <f t="shared" si="250"/>
        <v>57.22</v>
      </c>
      <c r="Q3467" t="s">
        <v>8315</v>
      </c>
      <c r="R3467" t="s">
        <v>8316</v>
      </c>
      <c r="S3467" s="14">
        <f t="shared" si="251"/>
        <v>42200.625833333332</v>
      </c>
      <c r="T3467" s="14">
        <f t="shared" si="252"/>
        <v>42225.666666666672</v>
      </c>
      <c r="U3467">
        <f>YEAR(S3467)</f>
        <v>2015</v>
      </c>
    </row>
    <row r="3468" spans="1:21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9"/>
        <v>127</v>
      </c>
      <c r="P3468">
        <f t="shared" si="250"/>
        <v>72.95</v>
      </c>
      <c r="Q3468" t="s">
        <v>8315</v>
      </c>
      <c r="R3468" t="s">
        <v>8316</v>
      </c>
      <c r="S3468" s="14">
        <f t="shared" si="251"/>
        <v>42420.019097222219</v>
      </c>
      <c r="T3468" s="14">
        <f t="shared" si="252"/>
        <v>42479.977430555555</v>
      </c>
    </row>
    <row r="3469" spans="1:21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9"/>
        <v>101</v>
      </c>
      <c r="P3469">
        <f t="shared" si="250"/>
        <v>64.47</v>
      </c>
      <c r="Q3469" t="s">
        <v>8315</v>
      </c>
      <c r="R3469" t="s">
        <v>8316</v>
      </c>
      <c r="S3469" s="14">
        <f t="shared" si="251"/>
        <v>42053.671666666662</v>
      </c>
      <c r="T3469" s="14">
        <f t="shared" si="252"/>
        <v>42083.630000000005</v>
      </c>
    </row>
    <row r="3470" spans="1:21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9"/>
        <v>122</v>
      </c>
      <c r="P3470">
        <f t="shared" si="250"/>
        <v>716.35</v>
      </c>
      <c r="Q3470" t="s">
        <v>8315</v>
      </c>
      <c r="R3470" t="s">
        <v>8316</v>
      </c>
      <c r="S3470" s="14">
        <f t="shared" si="251"/>
        <v>42605.765381944439</v>
      </c>
      <c r="T3470" s="14">
        <f t="shared" si="252"/>
        <v>42634.125</v>
      </c>
    </row>
    <row r="3471" spans="1:21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9"/>
        <v>113</v>
      </c>
      <c r="P3471">
        <f t="shared" si="250"/>
        <v>50.4</v>
      </c>
      <c r="Q3471" t="s">
        <v>8315</v>
      </c>
      <c r="R3471" t="s">
        <v>8316</v>
      </c>
      <c r="S3471" s="14">
        <f t="shared" si="251"/>
        <v>42458.641724537039</v>
      </c>
      <c r="T3471" s="14">
        <f t="shared" si="252"/>
        <v>42488.641724537039</v>
      </c>
    </row>
    <row r="3472" spans="1:21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9"/>
        <v>150</v>
      </c>
      <c r="P3472">
        <f t="shared" si="250"/>
        <v>41.67</v>
      </c>
      <c r="Q3472" t="s">
        <v>8315</v>
      </c>
      <c r="R3472" t="s">
        <v>8316</v>
      </c>
      <c r="S3472" s="14">
        <f t="shared" si="251"/>
        <v>42529.022013888884</v>
      </c>
      <c r="T3472" s="14">
        <f t="shared" si="252"/>
        <v>42566.901388888888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9"/>
        <v>215</v>
      </c>
      <c r="P3473">
        <f t="shared" si="250"/>
        <v>35.770000000000003</v>
      </c>
      <c r="Q3473" t="s">
        <v>8315</v>
      </c>
      <c r="R3473" t="s">
        <v>8316</v>
      </c>
      <c r="S3473" s="14">
        <f t="shared" si="251"/>
        <v>41841.820486111108</v>
      </c>
      <c r="T3473" s="14">
        <f t="shared" si="252"/>
        <v>41882.833333333336</v>
      </c>
      <c r="U3473">
        <f>YEAR(S3473)</f>
        <v>2014</v>
      </c>
    </row>
    <row r="3474" spans="1:21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9"/>
        <v>102</v>
      </c>
      <c r="P3474">
        <f t="shared" si="250"/>
        <v>88.74</v>
      </c>
      <c r="Q3474" t="s">
        <v>8315</v>
      </c>
      <c r="R3474" t="s">
        <v>8316</v>
      </c>
      <c r="S3474" s="14">
        <f t="shared" si="251"/>
        <v>41928.170497685183</v>
      </c>
      <c r="T3474" s="14">
        <f t="shared" si="252"/>
        <v>41949.249305555553</v>
      </c>
    </row>
    <row r="3475" spans="1:21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9"/>
        <v>100</v>
      </c>
      <c r="P3475">
        <f t="shared" si="250"/>
        <v>148.47999999999999</v>
      </c>
      <c r="Q3475" t="s">
        <v>8315</v>
      </c>
      <c r="R3475" t="s">
        <v>8316</v>
      </c>
      <c r="S3475" s="14">
        <f t="shared" si="251"/>
        <v>42062.834444444445</v>
      </c>
      <c r="T3475" s="14">
        <f t="shared" si="252"/>
        <v>42083.852083333331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9"/>
        <v>101</v>
      </c>
      <c r="P3476">
        <f t="shared" si="250"/>
        <v>51.79</v>
      </c>
      <c r="Q3476" t="s">
        <v>8315</v>
      </c>
      <c r="R3476" t="s">
        <v>8316</v>
      </c>
      <c r="S3476" s="14">
        <f t="shared" si="251"/>
        <v>42541.501516203702</v>
      </c>
      <c r="T3476" s="14">
        <f t="shared" si="252"/>
        <v>42571.501516203702</v>
      </c>
      <c r="U3476">
        <f t="shared" ref="U3476:U3477" si="254">YEAR(S3476)</f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9"/>
        <v>113</v>
      </c>
      <c r="P3477">
        <f t="shared" si="250"/>
        <v>20</v>
      </c>
      <c r="Q3477" t="s">
        <v>8315</v>
      </c>
      <c r="R3477" t="s">
        <v>8316</v>
      </c>
      <c r="S3477" s="14">
        <f t="shared" si="251"/>
        <v>41918.880833333329</v>
      </c>
      <c r="T3477" s="14">
        <f t="shared" si="252"/>
        <v>41946</v>
      </c>
      <c r="U3477">
        <f t="shared" si="254"/>
        <v>2014</v>
      </c>
    </row>
    <row r="3478" spans="1:21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9"/>
        <v>104</v>
      </c>
      <c r="P3478">
        <f t="shared" si="250"/>
        <v>52</v>
      </c>
      <c r="Q3478" t="s">
        <v>8315</v>
      </c>
      <c r="R3478" t="s">
        <v>8316</v>
      </c>
      <c r="S3478" s="14">
        <f t="shared" si="251"/>
        <v>41921.279976851853</v>
      </c>
      <c r="T3478" s="14">
        <f t="shared" si="252"/>
        <v>41939.125</v>
      </c>
    </row>
    <row r="3479" spans="1:21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9"/>
        <v>115</v>
      </c>
      <c r="P3479">
        <f t="shared" si="250"/>
        <v>53.23</v>
      </c>
      <c r="Q3479" t="s">
        <v>8315</v>
      </c>
      <c r="R3479" t="s">
        <v>8316</v>
      </c>
      <c r="S3479" s="14">
        <f t="shared" si="251"/>
        <v>42128.736608796295</v>
      </c>
      <c r="T3479" s="14">
        <f t="shared" si="252"/>
        <v>42141.125</v>
      </c>
    </row>
    <row r="3480" spans="1:21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9"/>
        <v>113</v>
      </c>
      <c r="P3480">
        <f t="shared" si="250"/>
        <v>39.6</v>
      </c>
      <c r="Q3480" t="s">
        <v>8315</v>
      </c>
      <c r="R3480" t="s">
        <v>8316</v>
      </c>
      <c r="S3480" s="14">
        <f t="shared" si="251"/>
        <v>42053.916921296302</v>
      </c>
      <c r="T3480" s="14">
        <f t="shared" si="252"/>
        <v>42079.875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9"/>
        <v>128</v>
      </c>
      <c r="P3481">
        <f t="shared" si="250"/>
        <v>34.25</v>
      </c>
      <c r="Q3481" t="s">
        <v>8315</v>
      </c>
      <c r="R3481" t="s">
        <v>8316</v>
      </c>
      <c r="S3481" s="14">
        <f t="shared" si="251"/>
        <v>41781.855092592588</v>
      </c>
      <c r="T3481" s="14">
        <f t="shared" si="252"/>
        <v>41811.855092592588</v>
      </c>
      <c r="U3481">
        <f>YEAR(S3481)</f>
        <v>2014</v>
      </c>
    </row>
    <row r="3482" spans="1:21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9"/>
        <v>143</v>
      </c>
      <c r="P3482">
        <f t="shared" si="250"/>
        <v>164.62</v>
      </c>
      <c r="Q3482" t="s">
        <v>8315</v>
      </c>
      <c r="R3482" t="s">
        <v>8316</v>
      </c>
      <c r="S3482" s="14">
        <f t="shared" si="251"/>
        <v>42171.317442129628</v>
      </c>
      <c r="T3482" s="14">
        <f t="shared" si="252"/>
        <v>42195.875</v>
      </c>
    </row>
    <row r="3483" spans="1:21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9"/>
        <v>119</v>
      </c>
      <c r="P3483">
        <f t="shared" si="250"/>
        <v>125.05</v>
      </c>
      <c r="Q3483" t="s">
        <v>8315</v>
      </c>
      <c r="R3483" t="s">
        <v>8316</v>
      </c>
      <c r="S3483" s="14">
        <f t="shared" si="251"/>
        <v>41989.24754629629</v>
      </c>
      <c r="T3483" s="14">
        <f t="shared" si="252"/>
        <v>42006.24754629629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9"/>
        <v>138</v>
      </c>
      <c r="P3484">
        <f t="shared" si="250"/>
        <v>51.88</v>
      </c>
      <c r="Q3484" t="s">
        <v>8315</v>
      </c>
      <c r="R3484" t="s">
        <v>8316</v>
      </c>
      <c r="S3484" s="14">
        <f t="shared" si="251"/>
        <v>41796.771597222221</v>
      </c>
      <c r="T3484" s="14">
        <f t="shared" si="252"/>
        <v>41826.771597222221</v>
      </c>
      <c r="U3484">
        <f>YEAR(S3484)</f>
        <v>2014</v>
      </c>
    </row>
    <row r="3485" spans="1:21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9"/>
        <v>160</v>
      </c>
      <c r="P3485">
        <f t="shared" si="250"/>
        <v>40.29</v>
      </c>
      <c r="Q3485" t="s">
        <v>8315</v>
      </c>
      <c r="R3485" t="s">
        <v>8316</v>
      </c>
      <c r="S3485" s="14">
        <f t="shared" si="251"/>
        <v>41793.668761574074</v>
      </c>
      <c r="T3485" s="14">
        <f t="shared" si="252"/>
        <v>41823.668761574074</v>
      </c>
    </row>
    <row r="3486" spans="1:21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9"/>
        <v>114</v>
      </c>
      <c r="P3486">
        <f t="shared" si="250"/>
        <v>64.91</v>
      </c>
      <c r="Q3486" t="s">
        <v>8315</v>
      </c>
      <c r="R3486" t="s">
        <v>8316</v>
      </c>
      <c r="S3486" s="14">
        <f t="shared" si="251"/>
        <v>42506.760405092587</v>
      </c>
      <c r="T3486" s="14">
        <f t="shared" si="252"/>
        <v>42536.760405092587</v>
      </c>
    </row>
    <row r="3487" spans="1:21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9"/>
        <v>101</v>
      </c>
      <c r="P3487">
        <f t="shared" si="250"/>
        <v>55.33</v>
      </c>
      <c r="Q3487" t="s">
        <v>8315</v>
      </c>
      <c r="R3487" t="s">
        <v>8316</v>
      </c>
      <c r="S3487" s="14">
        <f t="shared" si="251"/>
        <v>42372.693055555559</v>
      </c>
      <c r="T3487" s="14">
        <f t="shared" si="252"/>
        <v>42402.693055555559</v>
      </c>
    </row>
    <row r="3488" spans="1:21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9"/>
        <v>155</v>
      </c>
      <c r="P3488">
        <f t="shared" si="250"/>
        <v>83.14</v>
      </c>
      <c r="Q3488" t="s">
        <v>8315</v>
      </c>
      <c r="R3488" t="s">
        <v>8316</v>
      </c>
      <c r="S3488" s="14">
        <f t="shared" si="251"/>
        <v>42126.87501157407</v>
      </c>
      <c r="T3488" s="14">
        <f t="shared" si="252"/>
        <v>42158.290972222225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9"/>
        <v>128</v>
      </c>
      <c r="P3489">
        <f t="shared" si="250"/>
        <v>38.71</v>
      </c>
      <c r="Q3489" t="s">
        <v>8315</v>
      </c>
      <c r="R3489" t="s">
        <v>8316</v>
      </c>
      <c r="S3489" s="14">
        <f t="shared" si="251"/>
        <v>42149.940416666665</v>
      </c>
      <c r="T3489" s="14">
        <f t="shared" si="252"/>
        <v>42179.940416666665</v>
      </c>
      <c r="U3489">
        <f>YEAR(S3489)</f>
        <v>2015</v>
      </c>
    </row>
    <row r="3490" spans="1:21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9"/>
        <v>121</v>
      </c>
      <c r="P3490">
        <f t="shared" si="250"/>
        <v>125.38</v>
      </c>
      <c r="Q3490" t="s">
        <v>8315</v>
      </c>
      <c r="R3490" t="s">
        <v>8316</v>
      </c>
      <c r="S3490" s="14">
        <f t="shared" si="251"/>
        <v>42087.768055555556</v>
      </c>
      <c r="T3490" s="14">
        <f t="shared" si="252"/>
        <v>42111.666666666672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9"/>
        <v>113</v>
      </c>
      <c r="P3491">
        <f t="shared" si="250"/>
        <v>78.260000000000005</v>
      </c>
      <c r="Q3491" t="s">
        <v>8315</v>
      </c>
      <c r="R3491" t="s">
        <v>8316</v>
      </c>
      <c r="S3491" s="14">
        <f t="shared" si="251"/>
        <v>41753.635775462964</v>
      </c>
      <c r="T3491" s="14">
        <f t="shared" si="252"/>
        <v>41783.875</v>
      </c>
      <c r="U3491">
        <f>YEAR(S3491)</f>
        <v>2014</v>
      </c>
    </row>
    <row r="3492" spans="1:21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9"/>
        <v>128</v>
      </c>
      <c r="P3492">
        <f t="shared" si="250"/>
        <v>47.22</v>
      </c>
      <c r="Q3492" t="s">
        <v>8315</v>
      </c>
      <c r="R3492" t="s">
        <v>8316</v>
      </c>
      <c r="S3492" s="14">
        <f t="shared" si="251"/>
        <v>42443.802361111113</v>
      </c>
      <c r="T3492" s="14">
        <f t="shared" si="252"/>
        <v>42473.802361111113</v>
      </c>
    </row>
    <row r="3493" spans="1:21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9"/>
        <v>158</v>
      </c>
      <c r="P3493">
        <f t="shared" si="250"/>
        <v>79.099999999999994</v>
      </c>
      <c r="Q3493" t="s">
        <v>8315</v>
      </c>
      <c r="R3493" t="s">
        <v>8316</v>
      </c>
      <c r="S3493" s="14">
        <f t="shared" si="251"/>
        <v>42121.249814814815</v>
      </c>
      <c r="T3493" s="14">
        <f t="shared" si="252"/>
        <v>42142.249814814815</v>
      </c>
    </row>
    <row r="3494" spans="1:21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9"/>
        <v>105</v>
      </c>
      <c r="P3494">
        <f t="shared" si="250"/>
        <v>114.29</v>
      </c>
      <c r="Q3494" t="s">
        <v>8315</v>
      </c>
      <c r="R3494" t="s">
        <v>8316</v>
      </c>
      <c r="S3494" s="14">
        <f t="shared" si="251"/>
        <v>42268.009224537032</v>
      </c>
      <c r="T3494" s="14">
        <f t="shared" si="252"/>
        <v>42303.009224537032</v>
      </c>
    </row>
    <row r="3495" spans="1:21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9"/>
        <v>100</v>
      </c>
      <c r="P3495">
        <f t="shared" si="250"/>
        <v>51.72</v>
      </c>
      <c r="Q3495" t="s">
        <v>8315</v>
      </c>
      <c r="R3495" t="s">
        <v>8316</v>
      </c>
      <c r="S3495" s="14">
        <f t="shared" si="251"/>
        <v>41848.866157407407</v>
      </c>
      <c r="T3495" s="14">
        <f t="shared" si="252"/>
        <v>41868.21597222222</v>
      </c>
    </row>
    <row r="3496" spans="1:21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9"/>
        <v>100</v>
      </c>
      <c r="P3496">
        <f t="shared" si="250"/>
        <v>30.77</v>
      </c>
      <c r="Q3496" t="s">
        <v>8315</v>
      </c>
      <c r="R3496" t="s">
        <v>8316</v>
      </c>
      <c r="S3496" s="14">
        <f t="shared" si="251"/>
        <v>42689.214988425927</v>
      </c>
      <c r="T3496" s="14">
        <f t="shared" si="252"/>
        <v>42700.25</v>
      </c>
    </row>
    <row r="3497" spans="1:21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9"/>
        <v>107</v>
      </c>
      <c r="P3497">
        <f t="shared" si="250"/>
        <v>74.209999999999994</v>
      </c>
      <c r="Q3497" t="s">
        <v>8315</v>
      </c>
      <c r="R3497" t="s">
        <v>8316</v>
      </c>
      <c r="S3497" s="14">
        <f t="shared" si="251"/>
        <v>41915.762835648151</v>
      </c>
      <c r="T3497" s="14">
        <f t="shared" si="252"/>
        <v>41944.720833333333</v>
      </c>
    </row>
    <row r="3498" spans="1:21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9"/>
        <v>124</v>
      </c>
      <c r="P3498">
        <f t="shared" si="250"/>
        <v>47.85</v>
      </c>
      <c r="Q3498" t="s">
        <v>8315</v>
      </c>
      <c r="R3498" t="s">
        <v>8316</v>
      </c>
      <c r="S3498" s="14">
        <f t="shared" si="251"/>
        <v>42584.846828703703</v>
      </c>
      <c r="T3498" s="14">
        <f t="shared" si="252"/>
        <v>42624.846828703703</v>
      </c>
    </row>
    <row r="3499" spans="1:21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9"/>
        <v>109</v>
      </c>
      <c r="P3499">
        <f t="shared" si="250"/>
        <v>34.409999999999997</v>
      </c>
      <c r="Q3499" t="s">
        <v>8315</v>
      </c>
      <c r="R3499" t="s">
        <v>8316</v>
      </c>
      <c r="S3499" s="14">
        <f t="shared" si="251"/>
        <v>42511.741944444439</v>
      </c>
      <c r="T3499" s="14">
        <f t="shared" si="252"/>
        <v>42523.916666666672</v>
      </c>
    </row>
    <row r="3500" spans="1:21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9"/>
        <v>102</v>
      </c>
      <c r="P3500">
        <f t="shared" si="250"/>
        <v>40.24</v>
      </c>
      <c r="Q3500" t="s">
        <v>8315</v>
      </c>
      <c r="R3500" t="s">
        <v>8316</v>
      </c>
      <c r="S3500" s="14">
        <f t="shared" si="251"/>
        <v>42459.15861111111</v>
      </c>
      <c r="T3500" s="14">
        <f t="shared" si="252"/>
        <v>42518.905555555553</v>
      </c>
    </row>
    <row r="3501" spans="1:21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9"/>
        <v>106</v>
      </c>
      <c r="P3501">
        <f t="shared" si="250"/>
        <v>60.29</v>
      </c>
      <c r="Q3501" t="s">
        <v>8315</v>
      </c>
      <c r="R3501" t="s">
        <v>8316</v>
      </c>
      <c r="S3501" s="14">
        <f t="shared" si="251"/>
        <v>42132.036168981482</v>
      </c>
      <c r="T3501" s="14">
        <f t="shared" si="252"/>
        <v>42186.290972222225</v>
      </c>
    </row>
    <row r="3502" spans="1:21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9"/>
        <v>106</v>
      </c>
      <c r="P3502">
        <f t="shared" si="250"/>
        <v>25.31</v>
      </c>
      <c r="Q3502" t="s">
        <v>8315</v>
      </c>
      <c r="R3502" t="s">
        <v>8316</v>
      </c>
      <c r="S3502" s="14">
        <f t="shared" si="251"/>
        <v>42419.91942129629</v>
      </c>
      <c r="T3502" s="14">
        <f t="shared" si="252"/>
        <v>42436.207638888889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9"/>
        <v>101</v>
      </c>
      <c r="P3503">
        <f t="shared" si="250"/>
        <v>35.950000000000003</v>
      </c>
      <c r="Q3503" t="s">
        <v>8315</v>
      </c>
      <c r="R3503" t="s">
        <v>8316</v>
      </c>
      <c r="S3503" s="14">
        <f t="shared" si="251"/>
        <v>42233.763831018514</v>
      </c>
      <c r="T3503" s="14">
        <f t="shared" si="252"/>
        <v>42258.763831018514</v>
      </c>
      <c r="U3503">
        <f>YEAR(S3503)</f>
        <v>2015</v>
      </c>
    </row>
    <row r="3504" spans="1:21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9"/>
        <v>105</v>
      </c>
      <c r="P3504">
        <f t="shared" si="250"/>
        <v>136</v>
      </c>
      <c r="Q3504" t="s">
        <v>8315</v>
      </c>
      <c r="R3504" t="s">
        <v>8316</v>
      </c>
      <c r="S3504" s="14">
        <f t="shared" si="251"/>
        <v>42430.839398148149</v>
      </c>
      <c r="T3504" s="14">
        <f t="shared" si="252"/>
        <v>42445.165972222225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9"/>
        <v>108</v>
      </c>
      <c r="P3505">
        <f t="shared" si="250"/>
        <v>70.760000000000005</v>
      </c>
      <c r="Q3505" t="s">
        <v>8315</v>
      </c>
      <c r="R3505" t="s">
        <v>8316</v>
      </c>
      <c r="S3505" s="14">
        <f t="shared" si="251"/>
        <v>42545.478333333333</v>
      </c>
      <c r="T3505" s="14">
        <f t="shared" si="252"/>
        <v>42575.478333333333</v>
      </c>
      <c r="U3505">
        <f>YEAR(S3505)</f>
        <v>2016</v>
      </c>
    </row>
    <row r="3506" spans="1:21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9"/>
        <v>100</v>
      </c>
      <c r="P3506">
        <f t="shared" si="250"/>
        <v>125</v>
      </c>
      <c r="Q3506" t="s">
        <v>8315</v>
      </c>
      <c r="R3506" t="s">
        <v>8316</v>
      </c>
      <c r="S3506" s="14">
        <f t="shared" si="251"/>
        <v>42297.748738425929</v>
      </c>
      <c r="T3506" s="14">
        <f t="shared" si="252"/>
        <v>42327.790405092594</v>
      </c>
    </row>
    <row r="3507" spans="1:21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9"/>
        <v>104</v>
      </c>
      <c r="P3507">
        <f t="shared" si="250"/>
        <v>66.510000000000005</v>
      </c>
      <c r="Q3507" t="s">
        <v>8315</v>
      </c>
      <c r="R3507" t="s">
        <v>8316</v>
      </c>
      <c r="S3507" s="14">
        <f t="shared" si="251"/>
        <v>41760.935706018521</v>
      </c>
      <c r="T3507" s="14">
        <f t="shared" si="252"/>
        <v>41772.166666666664</v>
      </c>
    </row>
    <row r="3508" spans="1:21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9"/>
        <v>102</v>
      </c>
      <c r="P3508">
        <f t="shared" si="250"/>
        <v>105</v>
      </c>
      <c r="Q3508" t="s">
        <v>8315</v>
      </c>
      <c r="R3508" t="s">
        <v>8316</v>
      </c>
      <c r="S3508" s="14">
        <f t="shared" si="251"/>
        <v>41829.734259259261</v>
      </c>
      <c r="T3508" s="14">
        <f t="shared" si="252"/>
        <v>41874.734259259261</v>
      </c>
    </row>
    <row r="3509" spans="1:21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9"/>
        <v>104</v>
      </c>
      <c r="P3509">
        <f t="shared" si="250"/>
        <v>145</v>
      </c>
      <c r="Q3509" t="s">
        <v>8315</v>
      </c>
      <c r="R3509" t="s">
        <v>8316</v>
      </c>
      <c r="S3509" s="14">
        <f t="shared" si="251"/>
        <v>42491.92288194444</v>
      </c>
      <c r="T3509" s="14">
        <f t="shared" si="252"/>
        <v>42521.92288194444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9"/>
        <v>180</v>
      </c>
      <c r="P3510">
        <f t="shared" si="250"/>
        <v>12</v>
      </c>
      <c r="Q3510" t="s">
        <v>8315</v>
      </c>
      <c r="R3510" t="s">
        <v>8316</v>
      </c>
      <c r="S3510" s="14">
        <f t="shared" si="251"/>
        <v>42477.729780092588</v>
      </c>
      <c r="T3510" s="14">
        <f t="shared" si="252"/>
        <v>42500.875</v>
      </c>
      <c r="U3510">
        <f>YEAR(S3510)</f>
        <v>2016</v>
      </c>
    </row>
    <row r="3511" spans="1:21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9"/>
        <v>106</v>
      </c>
      <c r="P3511">
        <f t="shared" si="250"/>
        <v>96.67</v>
      </c>
      <c r="Q3511" t="s">
        <v>8315</v>
      </c>
      <c r="R3511" t="s">
        <v>8316</v>
      </c>
      <c r="S3511" s="14">
        <f t="shared" si="251"/>
        <v>41950.859560185185</v>
      </c>
      <c r="T3511" s="14">
        <f t="shared" si="252"/>
        <v>41964.204861111109</v>
      </c>
    </row>
    <row r="3512" spans="1:21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9"/>
        <v>101</v>
      </c>
      <c r="P3512">
        <f t="shared" si="250"/>
        <v>60.33</v>
      </c>
      <c r="Q3512" t="s">
        <v>8315</v>
      </c>
      <c r="R3512" t="s">
        <v>8316</v>
      </c>
      <c r="S3512" s="14">
        <f t="shared" si="251"/>
        <v>41802.62090277778</v>
      </c>
      <c r="T3512" s="14">
        <f t="shared" si="252"/>
        <v>41822.62090277778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9"/>
        <v>101</v>
      </c>
      <c r="P3513">
        <f t="shared" si="250"/>
        <v>79.89</v>
      </c>
      <c r="Q3513" t="s">
        <v>8315</v>
      </c>
      <c r="R3513" t="s">
        <v>8316</v>
      </c>
      <c r="S3513" s="14">
        <f t="shared" si="251"/>
        <v>41927.873784722222</v>
      </c>
      <c r="T3513" s="14">
        <f t="shared" si="252"/>
        <v>41950.770833333336</v>
      </c>
      <c r="U3513">
        <f t="shared" ref="U3513:U3514" si="255">YEAR(S3513)</f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9"/>
        <v>100</v>
      </c>
      <c r="P3514">
        <f t="shared" si="250"/>
        <v>58.82</v>
      </c>
      <c r="Q3514" t="s">
        <v>8315</v>
      </c>
      <c r="R3514" t="s">
        <v>8316</v>
      </c>
      <c r="S3514" s="14">
        <f t="shared" si="251"/>
        <v>42057.536944444444</v>
      </c>
      <c r="T3514" s="14">
        <f t="shared" si="252"/>
        <v>42117.49527777778</v>
      </c>
      <c r="U3514">
        <f t="shared" si="255"/>
        <v>2015</v>
      </c>
    </row>
    <row r="3515" spans="1:21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9"/>
        <v>118</v>
      </c>
      <c r="P3515">
        <f t="shared" si="250"/>
        <v>75.34</v>
      </c>
      <c r="Q3515" t="s">
        <v>8315</v>
      </c>
      <c r="R3515" t="s">
        <v>8316</v>
      </c>
      <c r="S3515" s="14">
        <f t="shared" si="251"/>
        <v>41781.096203703702</v>
      </c>
      <c r="T3515" s="14">
        <f t="shared" si="252"/>
        <v>41794.207638888889</v>
      </c>
    </row>
    <row r="3516" spans="1:21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9"/>
        <v>110</v>
      </c>
      <c r="P3516">
        <f t="shared" si="250"/>
        <v>55</v>
      </c>
      <c r="Q3516" t="s">
        <v>8315</v>
      </c>
      <c r="R3516" t="s">
        <v>8316</v>
      </c>
      <c r="S3516" s="14">
        <f t="shared" si="251"/>
        <v>42020.846666666665</v>
      </c>
      <c r="T3516" s="14">
        <f t="shared" si="252"/>
        <v>42037.207638888889</v>
      </c>
    </row>
    <row r="3517" spans="1:21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9"/>
        <v>103</v>
      </c>
      <c r="P3517">
        <f t="shared" si="250"/>
        <v>66.959999999999994</v>
      </c>
      <c r="Q3517" t="s">
        <v>8315</v>
      </c>
      <c r="R3517" t="s">
        <v>8316</v>
      </c>
      <c r="S3517" s="14">
        <f t="shared" si="251"/>
        <v>42125.772812499999</v>
      </c>
      <c r="T3517" s="14">
        <f t="shared" si="252"/>
        <v>42155.772812499999</v>
      </c>
    </row>
    <row r="3518" spans="1:21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9"/>
        <v>100</v>
      </c>
      <c r="P3518">
        <f t="shared" si="250"/>
        <v>227.27</v>
      </c>
      <c r="Q3518" t="s">
        <v>8315</v>
      </c>
      <c r="R3518" t="s">
        <v>8316</v>
      </c>
      <c r="S3518" s="14">
        <f t="shared" si="251"/>
        <v>41856.010069444441</v>
      </c>
      <c r="T3518" s="14">
        <f t="shared" si="252"/>
        <v>41890.125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9"/>
        <v>100</v>
      </c>
      <c r="P3519">
        <f t="shared" si="250"/>
        <v>307.69</v>
      </c>
      <c r="Q3519" t="s">
        <v>8315</v>
      </c>
      <c r="R3519" t="s">
        <v>8316</v>
      </c>
      <c r="S3519" s="14">
        <f t="shared" si="251"/>
        <v>41794.817523148151</v>
      </c>
      <c r="T3519" s="14">
        <f t="shared" si="252"/>
        <v>41824.458333333336</v>
      </c>
      <c r="U3519">
        <f>YEAR(S3519)</f>
        <v>2014</v>
      </c>
    </row>
    <row r="3520" spans="1:21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9"/>
        <v>110</v>
      </c>
      <c r="P3520">
        <f t="shared" si="250"/>
        <v>50.02</v>
      </c>
      <c r="Q3520" t="s">
        <v>8315</v>
      </c>
      <c r="R3520" t="s">
        <v>8316</v>
      </c>
      <c r="S3520" s="14">
        <f t="shared" si="251"/>
        <v>41893.783553240741</v>
      </c>
      <c r="T3520" s="14">
        <f t="shared" si="252"/>
        <v>41914.597916666666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9"/>
        <v>101</v>
      </c>
      <c r="P3521">
        <f t="shared" si="250"/>
        <v>72.39</v>
      </c>
      <c r="Q3521" t="s">
        <v>8315</v>
      </c>
      <c r="R3521" t="s">
        <v>8316</v>
      </c>
      <c r="S3521" s="14">
        <f t="shared" si="251"/>
        <v>42037.598958333328</v>
      </c>
      <c r="T3521" s="14">
        <f t="shared" si="252"/>
        <v>42067.598958333328</v>
      </c>
      <c r="U3521">
        <f t="shared" ref="U3521:U3522" si="256">YEAR(S3521)</f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49"/>
        <v>101</v>
      </c>
      <c r="P3522">
        <f t="shared" si="250"/>
        <v>95.95</v>
      </c>
      <c r="Q3522" t="s">
        <v>8315</v>
      </c>
      <c r="R3522" t="s">
        <v>8316</v>
      </c>
      <c r="S3522" s="14">
        <f t="shared" si="251"/>
        <v>42227.824212962965</v>
      </c>
      <c r="T3522" s="14">
        <f t="shared" si="252"/>
        <v>42253.57430555555</v>
      </c>
      <c r="U3522">
        <f t="shared" si="256"/>
        <v>2015</v>
      </c>
    </row>
    <row r="3523" spans="1:21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57">ROUND(E3523/D3523*100,0)</f>
        <v>169</v>
      </c>
      <c r="P3523">
        <f t="shared" ref="P3523:P3586" si="258">IFERROR(ROUND(E3523/L3523,2),0)</f>
        <v>45.62</v>
      </c>
      <c r="Q3523" t="s">
        <v>8315</v>
      </c>
      <c r="R3523" t="s">
        <v>8316</v>
      </c>
      <c r="S3523" s="14">
        <f t="shared" ref="S3523:S3586" si="259">(((J3523/60)/60)/24)+DATE(1970,1,1)</f>
        <v>41881.361342592594</v>
      </c>
      <c r="T3523" s="14">
        <f t="shared" ref="T3523:T3586" si="260">(((I3523/60)/60)/24)+DATE(1970,1,1)</f>
        <v>41911.361342592594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57"/>
        <v>100</v>
      </c>
      <c r="P3524">
        <f t="shared" si="258"/>
        <v>41.03</v>
      </c>
      <c r="Q3524" t="s">
        <v>8315</v>
      </c>
      <c r="R3524" t="s">
        <v>8316</v>
      </c>
      <c r="S3524" s="14">
        <f t="shared" si="259"/>
        <v>42234.789884259255</v>
      </c>
      <c r="T3524" s="14">
        <f t="shared" si="260"/>
        <v>42262.420833333337</v>
      </c>
      <c r="U3524">
        <f t="shared" ref="U3524:U3525" si="261">YEAR(S3524)</f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57"/>
        <v>114</v>
      </c>
      <c r="P3525">
        <f t="shared" si="258"/>
        <v>56.83</v>
      </c>
      <c r="Q3525" t="s">
        <v>8315</v>
      </c>
      <c r="R3525" t="s">
        <v>8316</v>
      </c>
      <c r="S3525" s="14">
        <f t="shared" si="259"/>
        <v>42581.397546296299</v>
      </c>
      <c r="T3525" s="14">
        <f t="shared" si="260"/>
        <v>42638.958333333328</v>
      </c>
      <c r="U3525">
        <f t="shared" si="261"/>
        <v>2016</v>
      </c>
    </row>
    <row r="3526" spans="1:21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57"/>
        <v>102</v>
      </c>
      <c r="P3526">
        <f t="shared" si="258"/>
        <v>137.24</v>
      </c>
      <c r="Q3526" t="s">
        <v>8315</v>
      </c>
      <c r="R3526" t="s">
        <v>8316</v>
      </c>
      <c r="S3526" s="14">
        <f t="shared" si="259"/>
        <v>41880.76357638889</v>
      </c>
      <c r="T3526" s="14">
        <f t="shared" si="260"/>
        <v>41895.166666666664</v>
      </c>
    </row>
    <row r="3527" spans="1:21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57"/>
        <v>106</v>
      </c>
      <c r="P3527">
        <f t="shared" si="258"/>
        <v>75.709999999999994</v>
      </c>
      <c r="Q3527" t="s">
        <v>8315</v>
      </c>
      <c r="R3527" t="s">
        <v>8316</v>
      </c>
      <c r="S3527" s="14">
        <f t="shared" si="259"/>
        <v>42214.6956712963</v>
      </c>
      <c r="T3527" s="14">
        <f t="shared" si="260"/>
        <v>42225.666666666672</v>
      </c>
    </row>
    <row r="3528" spans="1:21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57"/>
        <v>102</v>
      </c>
      <c r="P3528">
        <f t="shared" si="258"/>
        <v>99</v>
      </c>
      <c r="Q3528" t="s">
        <v>8315</v>
      </c>
      <c r="R3528" t="s">
        <v>8316</v>
      </c>
      <c r="S3528" s="14">
        <f t="shared" si="259"/>
        <v>42460.335312499999</v>
      </c>
      <c r="T3528" s="14">
        <f t="shared" si="260"/>
        <v>42488.249305555553</v>
      </c>
    </row>
    <row r="3529" spans="1:21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57"/>
        <v>117</v>
      </c>
      <c r="P3529">
        <f t="shared" si="258"/>
        <v>81.569999999999993</v>
      </c>
      <c r="Q3529" t="s">
        <v>8315</v>
      </c>
      <c r="R3529" t="s">
        <v>8316</v>
      </c>
      <c r="S3529" s="14">
        <f t="shared" si="259"/>
        <v>42167.023206018523</v>
      </c>
      <c r="T3529" s="14">
        <f t="shared" si="260"/>
        <v>42196.165972222225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57"/>
        <v>101</v>
      </c>
      <c r="P3530">
        <f t="shared" si="258"/>
        <v>45.11</v>
      </c>
      <c r="Q3530" t="s">
        <v>8315</v>
      </c>
      <c r="R3530" t="s">
        <v>8316</v>
      </c>
      <c r="S3530" s="14">
        <f t="shared" si="259"/>
        <v>42733.50136574074</v>
      </c>
      <c r="T3530" s="14">
        <f t="shared" si="260"/>
        <v>42753.50136574074</v>
      </c>
      <c r="U3530">
        <f>YEAR(S3530)</f>
        <v>2016</v>
      </c>
    </row>
    <row r="3531" spans="1:21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57"/>
        <v>132</v>
      </c>
      <c r="P3531">
        <f t="shared" si="258"/>
        <v>36.67</v>
      </c>
      <c r="Q3531" t="s">
        <v>8315</v>
      </c>
      <c r="R3531" t="s">
        <v>8316</v>
      </c>
      <c r="S3531" s="14">
        <f t="shared" si="259"/>
        <v>42177.761782407411</v>
      </c>
      <c r="T3531" s="14">
        <f t="shared" si="260"/>
        <v>42198.041666666672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57"/>
        <v>100</v>
      </c>
      <c r="P3532">
        <f t="shared" si="258"/>
        <v>125</v>
      </c>
      <c r="Q3532" t="s">
        <v>8315</v>
      </c>
      <c r="R3532" t="s">
        <v>8316</v>
      </c>
      <c r="S3532" s="14">
        <f t="shared" si="259"/>
        <v>42442.623344907406</v>
      </c>
      <c r="T3532" s="14">
        <f t="shared" si="260"/>
        <v>42470.833333333328</v>
      </c>
      <c r="U3532">
        <f>YEAR(S3532)</f>
        <v>2016</v>
      </c>
    </row>
    <row r="3533" spans="1:21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57"/>
        <v>128</v>
      </c>
      <c r="P3533">
        <f t="shared" si="258"/>
        <v>49.23</v>
      </c>
      <c r="Q3533" t="s">
        <v>8315</v>
      </c>
      <c r="R3533" t="s">
        <v>8316</v>
      </c>
      <c r="S3533" s="14">
        <f t="shared" si="259"/>
        <v>42521.654328703706</v>
      </c>
      <c r="T3533" s="14">
        <f t="shared" si="260"/>
        <v>42551.654328703706</v>
      </c>
    </row>
    <row r="3534" spans="1:21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57"/>
        <v>119</v>
      </c>
      <c r="P3534">
        <f t="shared" si="258"/>
        <v>42.3</v>
      </c>
      <c r="Q3534" t="s">
        <v>8315</v>
      </c>
      <c r="R3534" t="s">
        <v>8316</v>
      </c>
      <c r="S3534" s="14">
        <f t="shared" si="259"/>
        <v>41884.599849537037</v>
      </c>
      <c r="T3534" s="14">
        <f t="shared" si="260"/>
        <v>41900.165972222225</v>
      </c>
    </row>
    <row r="3535" spans="1:21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57"/>
        <v>126</v>
      </c>
      <c r="P3535">
        <f t="shared" si="258"/>
        <v>78.88</v>
      </c>
      <c r="Q3535" t="s">
        <v>8315</v>
      </c>
      <c r="R3535" t="s">
        <v>8316</v>
      </c>
      <c r="S3535" s="14">
        <f t="shared" si="259"/>
        <v>42289.761192129634</v>
      </c>
      <c r="T3535" s="14">
        <f t="shared" si="260"/>
        <v>42319.802858796291</v>
      </c>
    </row>
    <row r="3536" spans="1:21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57"/>
        <v>156</v>
      </c>
      <c r="P3536">
        <f t="shared" si="258"/>
        <v>38.28</v>
      </c>
      <c r="Q3536" t="s">
        <v>8315</v>
      </c>
      <c r="R3536" t="s">
        <v>8316</v>
      </c>
      <c r="S3536" s="14">
        <f t="shared" si="259"/>
        <v>42243.6252662037</v>
      </c>
      <c r="T3536" s="14">
        <f t="shared" si="260"/>
        <v>42278.6252662037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57"/>
        <v>103</v>
      </c>
      <c r="P3537">
        <f t="shared" si="258"/>
        <v>44.85</v>
      </c>
      <c r="Q3537" t="s">
        <v>8315</v>
      </c>
      <c r="R3537" t="s">
        <v>8316</v>
      </c>
      <c r="S3537" s="14">
        <f t="shared" si="259"/>
        <v>42248.640162037031</v>
      </c>
      <c r="T3537" s="14">
        <f t="shared" si="260"/>
        <v>42279.75</v>
      </c>
      <c r="U3537">
        <f t="shared" ref="U3537:U3538" si="262">YEAR(S3537)</f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57"/>
        <v>153</v>
      </c>
      <c r="P3538">
        <f t="shared" si="258"/>
        <v>13.53</v>
      </c>
      <c r="Q3538" t="s">
        <v>8315</v>
      </c>
      <c r="R3538" t="s">
        <v>8316</v>
      </c>
      <c r="S3538" s="14">
        <f t="shared" si="259"/>
        <v>42328.727141203708</v>
      </c>
      <c r="T3538" s="14">
        <f t="shared" si="260"/>
        <v>42358.499305555553</v>
      </c>
      <c r="U3538">
        <f t="shared" si="262"/>
        <v>2015</v>
      </c>
    </row>
    <row r="3539" spans="1:21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57"/>
        <v>180</v>
      </c>
      <c r="P3539">
        <f t="shared" si="258"/>
        <v>43.5</v>
      </c>
      <c r="Q3539" t="s">
        <v>8315</v>
      </c>
      <c r="R3539" t="s">
        <v>8316</v>
      </c>
      <c r="S3539" s="14">
        <f t="shared" si="259"/>
        <v>41923.354351851849</v>
      </c>
      <c r="T3539" s="14">
        <f t="shared" si="260"/>
        <v>41960.332638888889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57"/>
        <v>128</v>
      </c>
      <c r="P3540">
        <f t="shared" si="258"/>
        <v>30.95</v>
      </c>
      <c r="Q3540" t="s">
        <v>8315</v>
      </c>
      <c r="R3540" t="s">
        <v>8316</v>
      </c>
      <c r="S3540" s="14">
        <f t="shared" si="259"/>
        <v>42571.420601851853</v>
      </c>
      <c r="T3540" s="14">
        <f t="shared" si="260"/>
        <v>42599.420601851853</v>
      </c>
      <c r="U3540">
        <f>YEAR(S3540)</f>
        <v>2016</v>
      </c>
    </row>
    <row r="3541" spans="1:21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57"/>
        <v>120</v>
      </c>
      <c r="P3541">
        <f t="shared" si="258"/>
        <v>55.23</v>
      </c>
      <c r="Q3541" t="s">
        <v>8315</v>
      </c>
      <c r="R3541" t="s">
        <v>8316</v>
      </c>
      <c r="S3541" s="14">
        <f t="shared" si="259"/>
        <v>42600.756041666667</v>
      </c>
      <c r="T3541" s="14">
        <f t="shared" si="260"/>
        <v>42621.756041666667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57"/>
        <v>123</v>
      </c>
      <c r="P3542">
        <f t="shared" si="258"/>
        <v>46.13</v>
      </c>
      <c r="Q3542" t="s">
        <v>8315</v>
      </c>
      <c r="R3542" t="s">
        <v>8316</v>
      </c>
      <c r="S3542" s="14">
        <f t="shared" si="259"/>
        <v>42517.003368055557</v>
      </c>
      <c r="T3542" s="14">
        <f t="shared" si="260"/>
        <v>42547.003368055557</v>
      </c>
      <c r="U3542">
        <f t="shared" ref="U3542:U3543" si="263">YEAR(S3542)</f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57"/>
        <v>105</v>
      </c>
      <c r="P3543">
        <f t="shared" si="258"/>
        <v>39.380000000000003</v>
      </c>
      <c r="Q3543" t="s">
        <v>8315</v>
      </c>
      <c r="R3543" t="s">
        <v>8316</v>
      </c>
      <c r="S3543" s="14">
        <f t="shared" si="259"/>
        <v>42222.730034722219</v>
      </c>
      <c r="T3543" s="14">
        <f t="shared" si="260"/>
        <v>42247.730034722219</v>
      </c>
      <c r="U3543">
        <f t="shared" si="263"/>
        <v>2015</v>
      </c>
    </row>
    <row r="3544" spans="1:21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57"/>
        <v>102</v>
      </c>
      <c r="P3544">
        <f t="shared" si="258"/>
        <v>66.150000000000006</v>
      </c>
      <c r="Q3544" t="s">
        <v>8315</v>
      </c>
      <c r="R3544" t="s">
        <v>8316</v>
      </c>
      <c r="S3544" s="14">
        <f t="shared" si="259"/>
        <v>41829.599791666667</v>
      </c>
      <c r="T3544" s="14">
        <f t="shared" si="260"/>
        <v>41889.599791666667</v>
      </c>
    </row>
    <row r="3545" spans="1:21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57"/>
        <v>105</v>
      </c>
      <c r="P3545">
        <f t="shared" si="258"/>
        <v>54.14</v>
      </c>
      <c r="Q3545" t="s">
        <v>8315</v>
      </c>
      <c r="R3545" t="s">
        <v>8316</v>
      </c>
      <c r="S3545" s="14">
        <f t="shared" si="259"/>
        <v>42150.755312499998</v>
      </c>
      <c r="T3545" s="14">
        <f t="shared" si="260"/>
        <v>42180.755312499998</v>
      </c>
    </row>
    <row r="3546" spans="1:21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57"/>
        <v>100</v>
      </c>
      <c r="P3546">
        <f t="shared" si="258"/>
        <v>104.17</v>
      </c>
      <c r="Q3546" t="s">
        <v>8315</v>
      </c>
      <c r="R3546" t="s">
        <v>8316</v>
      </c>
      <c r="S3546" s="14">
        <f t="shared" si="259"/>
        <v>42040.831678240742</v>
      </c>
      <c r="T3546" s="14">
        <f t="shared" si="260"/>
        <v>42070.831678240742</v>
      </c>
    </row>
    <row r="3547" spans="1:21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57"/>
        <v>100</v>
      </c>
      <c r="P3547">
        <f t="shared" si="258"/>
        <v>31.38</v>
      </c>
      <c r="Q3547" t="s">
        <v>8315</v>
      </c>
      <c r="R3547" t="s">
        <v>8316</v>
      </c>
      <c r="S3547" s="14">
        <f t="shared" si="259"/>
        <v>42075.807395833333</v>
      </c>
      <c r="T3547" s="14">
        <f t="shared" si="260"/>
        <v>42105.807395833333</v>
      </c>
    </row>
    <row r="3548" spans="1:21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57"/>
        <v>102</v>
      </c>
      <c r="P3548">
        <f t="shared" si="258"/>
        <v>59.21</v>
      </c>
      <c r="Q3548" t="s">
        <v>8315</v>
      </c>
      <c r="R3548" t="s">
        <v>8316</v>
      </c>
      <c r="S3548" s="14">
        <f t="shared" si="259"/>
        <v>42073.660694444443</v>
      </c>
      <c r="T3548" s="14">
        <f t="shared" si="260"/>
        <v>42095.165972222225</v>
      </c>
    </row>
    <row r="3549" spans="1:21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57"/>
        <v>114</v>
      </c>
      <c r="P3549">
        <f t="shared" si="258"/>
        <v>119.18</v>
      </c>
      <c r="Q3549" t="s">
        <v>8315</v>
      </c>
      <c r="R3549" t="s">
        <v>8316</v>
      </c>
      <c r="S3549" s="14">
        <f t="shared" si="259"/>
        <v>42480.078715277778</v>
      </c>
      <c r="T3549" s="14">
        <f t="shared" si="260"/>
        <v>42504.165972222225</v>
      </c>
    </row>
    <row r="3550" spans="1:21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57"/>
        <v>102</v>
      </c>
      <c r="P3550">
        <f t="shared" si="258"/>
        <v>164.62</v>
      </c>
      <c r="Q3550" t="s">
        <v>8315</v>
      </c>
      <c r="R3550" t="s">
        <v>8316</v>
      </c>
      <c r="S3550" s="14">
        <f t="shared" si="259"/>
        <v>42411.942291666666</v>
      </c>
      <c r="T3550" s="14">
        <f t="shared" si="260"/>
        <v>42434.041666666672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57"/>
        <v>102</v>
      </c>
      <c r="P3551">
        <f t="shared" si="258"/>
        <v>24.29</v>
      </c>
      <c r="Q3551" t="s">
        <v>8315</v>
      </c>
      <c r="R3551" t="s">
        <v>8316</v>
      </c>
      <c r="S3551" s="14">
        <f t="shared" si="259"/>
        <v>42223.394363425927</v>
      </c>
      <c r="T3551" s="14">
        <f t="shared" si="260"/>
        <v>42251.394363425927</v>
      </c>
      <c r="U3551">
        <f t="shared" ref="U3551:U3552" si="264">YEAR(S3551)</f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57"/>
        <v>105</v>
      </c>
      <c r="P3552">
        <f t="shared" si="258"/>
        <v>40.94</v>
      </c>
      <c r="Q3552" t="s">
        <v>8315</v>
      </c>
      <c r="R3552" t="s">
        <v>8316</v>
      </c>
      <c r="S3552" s="14">
        <f t="shared" si="259"/>
        <v>42462.893495370372</v>
      </c>
      <c r="T3552" s="14">
        <f t="shared" si="260"/>
        <v>42492.893495370372</v>
      </c>
      <c r="U3552">
        <f t="shared" si="264"/>
        <v>2016</v>
      </c>
    </row>
    <row r="3553" spans="1:21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57"/>
        <v>102</v>
      </c>
      <c r="P3553">
        <f t="shared" si="258"/>
        <v>61.1</v>
      </c>
      <c r="Q3553" t="s">
        <v>8315</v>
      </c>
      <c r="R3553" t="s">
        <v>8316</v>
      </c>
      <c r="S3553" s="14">
        <f t="shared" si="259"/>
        <v>41753.515856481477</v>
      </c>
      <c r="T3553" s="14">
        <f t="shared" si="260"/>
        <v>41781.921527777777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57"/>
        <v>100</v>
      </c>
      <c r="P3554">
        <f t="shared" si="258"/>
        <v>38.65</v>
      </c>
      <c r="Q3554" t="s">
        <v>8315</v>
      </c>
      <c r="R3554" t="s">
        <v>8316</v>
      </c>
      <c r="S3554" s="14">
        <f t="shared" si="259"/>
        <v>41788.587083333332</v>
      </c>
      <c r="T3554" s="14">
        <f t="shared" si="260"/>
        <v>41818.587083333332</v>
      </c>
      <c r="U3554">
        <f>YEAR(S3554)</f>
        <v>2014</v>
      </c>
    </row>
    <row r="3555" spans="1:21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57"/>
        <v>106</v>
      </c>
      <c r="P3555">
        <f t="shared" si="258"/>
        <v>56.2</v>
      </c>
      <c r="Q3555" t="s">
        <v>8315</v>
      </c>
      <c r="R3555" t="s">
        <v>8316</v>
      </c>
      <c r="S3555" s="14">
        <f t="shared" si="259"/>
        <v>42196.028703703705</v>
      </c>
      <c r="T3555" s="14">
        <f t="shared" si="260"/>
        <v>42228</v>
      </c>
    </row>
    <row r="3556" spans="1:21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57"/>
        <v>113</v>
      </c>
      <c r="P3556">
        <f t="shared" si="258"/>
        <v>107</v>
      </c>
      <c r="Q3556" t="s">
        <v>8315</v>
      </c>
      <c r="R3556" t="s">
        <v>8316</v>
      </c>
      <c r="S3556" s="14">
        <f t="shared" si="259"/>
        <v>42016.050451388888</v>
      </c>
      <c r="T3556" s="14">
        <f t="shared" si="260"/>
        <v>42046.708333333328</v>
      </c>
    </row>
    <row r="3557" spans="1:21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57"/>
        <v>100</v>
      </c>
      <c r="P3557">
        <f t="shared" si="258"/>
        <v>171.43</v>
      </c>
      <c r="Q3557" t="s">
        <v>8315</v>
      </c>
      <c r="R3557" t="s">
        <v>8316</v>
      </c>
      <c r="S3557" s="14">
        <f t="shared" si="259"/>
        <v>42661.442060185189</v>
      </c>
      <c r="T3557" s="14">
        <f t="shared" si="260"/>
        <v>42691.483726851846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57"/>
        <v>100</v>
      </c>
      <c r="P3558">
        <f t="shared" si="258"/>
        <v>110.5</v>
      </c>
      <c r="Q3558" t="s">
        <v>8315</v>
      </c>
      <c r="R3558" t="s">
        <v>8316</v>
      </c>
      <c r="S3558" s="14">
        <f t="shared" si="259"/>
        <v>41808.649583333332</v>
      </c>
      <c r="T3558" s="14">
        <f t="shared" si="260"/>
        <v>41868.649583333332</v>
      </c>
      <c r="U3558">
        <f>YEAR(S3558)</f>
        <v>2014</v>
      </c>
    </row>
    <row r="3559" spans="1:21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57"/>
        <v>100</v>
      </c>
      <c r="P3559">
        <f t="shared" si="258"/>
        <v>179.28</v>
      </c>
      <c r="Q3559" t="s">
        <v>8315</v>
      </c>
      <c r="R3559" t="s">
        <v>8316</v>
      </c>
      <c r="S3559" s="14">
        <f t="shared" si="259"/>
        <v>41730.276747685188</v>
      </c>
      <c r="T3559" s="14">
        <f t="shared" si="260"/>
        <v>41764.276747685188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57"/>
        <v>144</v>
      </c>
      <c r="P3560">
        <f t="shared" si="258"/>
        <v>22.91</v>
      </c>
      <c r="Q3560" t="s">
        <v>8315</v>
      </c>
      <c r="R3560" t="s">
        <v>8316</v>
      </c>
      <c r="S3560" s="14">
        <f t="shared" si="259"/>
        <v>42139.816840277781</v>
      </c>
      <c r="T3560" s="14">
        <f t="shared" si="260"/>
        <v>42181.875</v>
      </c>
      <c r="U3560">
        <f>YEAR(S3560)</f>
        <v>2015</v>
      </c>
    </row>
    <row r="3561" spans="1:21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57"/>
        <v>104</v>
      </c>
      <c r="P3561">
        <f t="shared" si="258"/>
        <v>43.13</v>
      </c>
      <c r="Q3561" t="s">
        <v>8315</v>
      </c>
      <c r="R3561" t="s">
        <v>8316</v>
      </c>
      <c r="S3561" s="14">
        <f t="shared" si="259"/>
        <v>42194.096157407403</v>
      </c>
      <c r="T3561" s="14">
        <f t="shared" si="260"/>
        <v>42216.373611111107</v>
      </c>
    </row>
    <row r="3562" spans="1:21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57"/>
        <v>108</v>
      </c>
      <c r="P3562">
        <f t="shared" si="258"/>
        <v>46.89</v>
      </c>
      <c r="Q3562" t="s">
        <v>8315</v>
      </c>
      <c r="R3562" t="s">
        <v>8316</v>
      </c>
      <c r="S3562" s="14">
        <f t="shared" si="259"/>
        <v>42115.889652777783</v>
      </c>
      <c r="T3562" s="14">
        <f t="shared" si="260"/>
        <v>42151.114583333328</v>
      </c>
    </row>
    <row r="3563" spans="1:21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57"/>
        <v>102</v>
      </c>
      <c r="P3563">
        <f t="shared" si="258"/>
        <v>47.41</v>
      </c>
      <c r="Q3563" t="s">
        <v>8315</v>
      </c>
      <c r="R3563" t="s">
        <v>8316</v>
      </c>
      <c r="S3563" s="14">
        <f t="shared" si="259"/>
        <v>42203.680300925931</v>
      </c>
      <c r="T3563" s="14">
        <f t="shared" si="260"/>
        <v>42221.774999999994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57"/>
        <v>149</v>
      </c>
      <c r="P3564">
        <f t="shared" si="258"/>
        <v>15.13</v>
      </c>
      <c r="Q3564" t="s">
        <v>8315</v>
      </c>
      <c r="R3564" t="s">
        <v>8316</v>
      </c>
      <c r="S3564" s="14">
        <f t="shared" si="259"/>
        <v>42433.761886574073</v>
      </c>
      <c r="T3564" s="14">
        <f t="shared" si="260"/>
        <v>42442.916666666672</v>
      </c>
      <c r="U3564">
        <f t="shared" ref="U3564:U3566" si="265">YEAR(S3564)</f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57"/>
        <v>105</v>
      </c>
      <c r="P3565">
        <f t="shared" si="258"/>
        <v>21.1</v>
      </c>
      <c r="Q3565" t="s">
        <v>8315</v>
      </c>
      <c r="R3565" t="s">
        <v>8316</v>
      </c>
      <c r="S3565" s="14">
        <f t="shared" si="259"/>
        <v>42555.671944444446</v>
      </c>
      <c r="T3565" s="14">
        <f t="shared" si="260"/>
        <v>42583.791666666672</v>
      </c>
      <c r="U3565">
        <f t="shared" si="265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57"/>
        <v>101</v>
      </c>
      <c r="P3566">
        <f t="shared" si="258"/>
        <v>59.12</v>
      </c>
      <c r="Q3566" t="s">
        <v>8315</v>
      </c>
      <c r="R3566" t="s">
        <v>8316</v>
      </c>
      <c r="S3566" s="14">
        <f t="shared" si="259"/>
        <v>42236.623252314821</v>
      </c>
      <c r="T3566" s="14">
        <f t="shared" si="260"/>
        <v>42282.666666666672</v>
      </c>
      <c r="U3566">
        <f t="shared" si="265"/>
        <v>2015</v>
      </c>
    </row>
    <row r="3567" spans="1:21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57"/>
        <v>131</v>
      </c>
      <c r="P3567">
        <f t="shared" si="258"/>
        <v>97.92</v>
      </c>
      <c r="Q3567" t="s">
        <v>8315</v>
      </c>
      <c r="R3567" t="s">
        <v>8316</v>
      </c>
      <c r="S3567" s="14">
        <f t="shared" si="259"/>
        <v>41974.743148148147</v>
      </c>
      <c r="T3567" s="14">
        <f t="shared" si="260"/>
        <v>42004.743148148147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57"/>
        <v>105</v>
      </c>
      <c r="P3568">
        <f t="shared" si="258"/>
        <v>55.13</v>
      </c>
      <c r="Q3568" t="s">
        <v>8315</v>
      </c>
      <c r="R3568" t="s">
        <v>8316</v>
      </c>
      <c r="S3568" s="14">
        <f t="shared" si="259"/>
        <v>41997.507905092592</v>
      </c>
      <c r="T3568" s="14">
        <f t="shared" si="260"/>
        <v>42027.507905092592</v>
      </c>
      <c r="U3568">
        <f t="shared" ref="U3568:U3569" si="266">YEAR(S3568)</f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57"/>
        <v>109</v>
      </c>
      <c r="P3569">
        <f t="shared" si="258"/>
        <v>26.54</v>
      </c>
      <c r="Q3569" t="s">
        <v>8315</v>
      </c>
      <c r="R3569" t="s">
        <v>8316</v>
      </c>
      <c r="S3569" s="14">
        <f t="shared" si="259"/>
        <v>42135.810694444444</v>
      </c>
      <c r="T3569" s="14">
        <f t="shared" si="260"/>
        <v>42165.810694444444</v>
      </c>
      <c r="U3569">
        <f t="shared" si="266"/>
        <v>2015</v>
      </c>
    </row>
    <row r="3570" spans="1:21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57"/>
        <v>111</v>
      </c>
      <c r="P3570">
        <f t="shared" si="258"/>
        <v>58.42</v>
      </c>
      <c r="Q3570" t="s">
        <v>8315</v>
      </c>
      <c r="R3570" t="s">
        <v>8316</v>
      </c>
      <c r="S3570" s="14">
        <f t="shared" si="259"/>
        <v>41869.740671296298</v>
      </c>
      <c r="T3570" s="14">
        <f t="shared" si="260"/>
        <v>41899.740671296298</v>
      </c>
    </row>
    <row r="3571" spans="1:21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57"/>
        <v>100</v>
      </c>
      <c r="P3571">
        <f t="shared" si="258"/>
        <v>122.54</v>
      </c>
      <c r="Q3571" t="s">
        <v>8315</v>
      </c>
      <c r="R3571" t="s">
        <v>8316</v>
      </c>
      <c r="S3571" s="14">
        <f t="shared" si="259"/>
        <v>41982.688611111109</v>
      </c>
      <c r="T3571" s="14">
        <f t="shared" si="260"/>
        <v>42012.688611111109</v>
      </c>
    </row>
    <row r="3572" spans="1:21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57"/>
        <v>114</v>
      </c>
      <c r="P3572">
        <f t="shared" si="258"/>
        <v>87.96</v>
      </c>
      <c r="Q3572" t="s">
        <v>8315</v>
      </c>
      <c r="R3572" t="s">
        <v>8316</v>
      </c>
      <c r="S3572" s="14">
        <f t="shared" si="259"/>
        <v>41976.331979166673</v>
      </c>
      <c r="T3572" s="14">
        <f t="shared" si="260"/>
        <v>42004.291666666672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57"/>
        <v>122</v>
      </c>
      <c r="P3573">
        <f t="shared" si="258"/>
        <v>73.239999999999995</v>
      </c>
      <c r="Q3573" t="s">
        <v>8315</v>
      </c>
      <c r="R3573" t="s">
        <v>8316</v>
      </c>
      <c r="S3573" s="14">
        <f t="shared" si="259"/>
        <v>41912.858946759261</v>
      </c>
      <c r="T3573" s="14">
        <f t="shared" si="260"/>
        <v>41942.858946759261</v>
      </c>
      <c r="U3573">
        <f t="shared" ref="U3573:U3575" si="267">YEAR(S3573)</f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57"/>
        <v>100</v>
      </c>
      <c r="P3574">
        <f t="shared" si="258"/>
        <v>55.56</v>
      </c>
      <c r="Q3574" t="s">
        <v>8315</v>
      </c>
      <c r="R3574" t="s">
        <v>8316</v>
      </c>
      <c r="S3574" s="14">
        <f t="shared" si="259"/>
        <v>42146.570393518516</v>
      </c>
      <c r="T3574" s="14">
        <f t="shared" si="260"/>
        <v>42176.570393518516</v>
      </c>
      <c r="U3574">
        <f t="shared" si="267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57"/>
        <v>103</v>
      </c>
      <c r="P3575">
        <f t="shared" si="258"/>
        <v>39.54</v>
      </c>
      <c r="Q3575" t="s">
        <v>8315</v>
      </c>
      <c r="R3575" t="s">
        <v>8316</v>
      </c>
      <c r="S3575" s="14">
        <f t="shared" si="259"/>
        <v>41921.375532407408</v>
      </c>
      <c r="T3575" s="14">
        <f t="shared" si="260"/>
        <v>41951.417199074072</v>
      </c>
      <c r="U3575">
        <f t="shared" si="267"/>
        <v>2014</v>
      </c>
    </row>
    <row r="3576" spans="1:21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57"/>
        <v>106</v>
      </c>
      <c r="P3576">
        <f t="shared" si="258"/>
        <v>136.78</v>
      </c>
      <c r="Q3576" t="s">
        <v>8315</v>
      </c>
      <c r="R3576" t="s">
        <v>8316</v>
      </c>
      <c r="S3576" s="14">
        <f t="shared" si="259"/>
        <v>41926.942685185182</v>
      </c>
      <c r="T3576" s="14">
        <f t="shared" si="260"/>
        <v>41956.984351851846</v>
      </c>
    </row>
    <row r="3577" spans="1:21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57"/>
        <v>101</v>
      </c>
      <c r="P3577">
        <f t="shared" si="258"/>
        <v>99.34</v>
      </c>
      <c r="Q3577" t="s">
        <v>8315</v>
      </c>
      <c r="R3577" t="s">
        <v>8316</v>
      </c>
      <c r="S3577" s="14">
        <f t="shared" si="259"/>
        <v>42561.783877314811</v>
      </c>
      <c r="T3577" s="14">
        <f t="shared" si="260"/>
        <v>42593.165972222225</v>
      </c>
    </row>
    <row r="3578" spans="1:21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57"/>
        <v>100</v>
      </c>
      <c r="P3578">
        <f t="shared" si="258"/>
        <v>20</v>
      </c>
      <c r="Q3578" t="s">
        <v>8315</v>
      </c>
      <c r="R3578" t="s">
        <v>8316</v>
      </c>
      <c r="S3578" s="14">
        <f t="shared" si="259"/>
        <v>42649.54923611111</v>
      </c>
      <c r="T3578" s="14">
        <f t="shared" si="260"/>
        <v>42709.590902777782</v>
      </c>
    </row>
    <row r="3579" spans="1:21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57"/>
        <v>130</v>
      </c>
      <c r="P3579">
        <f t="shared" si="258"/>
        <v>28.89</v>
      </c>
      <c r="Q3579" t="s">
        <v>8315</v>
      </c>
      <c r="R3579" t="s">
        <v>8316</v>
      </c>
      <c r="S3579" s="14">
        <f t="shared" si="259"/>
        <v>42093.786840277782</v>
      </c>
      <c r="T3579" s="14">
        <f t="shared" si="260"/>
        <v>42120.26944444445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57"/>
        <v>100</v>
      </c>
      <c r="P3580">
        <f t="shared" si="258"/>
        <v>40.549999999999997</v>
      </c>
      <c r="Q3580" t="s">
        <v>8315</v>
      </c>
      <c r="R3580" t="s">
        <v>8316</v>
      </c>
      <c r="S3580" s="14">
        <f t="shared" si="259"/>
        <v>42460.733530092592</v>
      </c>
      <c r="T3580" s="14">
        <f t="shared" si="260"/>
        <v>42490.733530092592</v>
      </c>
      <c r="U3580">
        <f t="shared" ref="U3580:U3581" si="268">YEAR(S3580)</f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57"/>
        <v>100</v>
      </c>
      <c r="P3581">
        <f t="shared" si="258"/>
        <v>35.71</v>
      </c>
      <c r="Q3581" t="s">
        <v>8315</v>
      </c>
      <c r="R3581" t="s">
        <v>8316</v>
      </c>
      <c r="S3581" s="14">
        <f t="shared" si="259"/>
        <v>42430.762222222227</v>
      </c>
      <c r="T3581" s="14">
        <f t="shared" si="260"/>
        <v>42460.720555555556</v>
      </c>
      <c r="U3581">
        <f t="shared" si="268"/>
        <v>2016</v>
      </c>
    </row>
    <row r="3582" spans="1:21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57"/>
        <v>114</v>
      </c>
      <c r="P3582">
        <f t="shared" si="258"/>
        <v>37.96</v>
      </c>
      <c r="Q3582" t="s">
        <v>8315</v>
      </c>
      <c r="R3582" t="s">
        <v>8316</v>
      </c>
      <c r="S3582" s="14">
        <f t="shared" si="259"/>
        <v>42026.176180555558</v>
      </c>
      <c r="T3582" s="14">
        <f t="shared" si="260"/>
        <v>42064.207638888889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57"/>
        <v>100</v>
      </c>
      <c r="P3583">
        <f t="shared" si="258"/>
        <v>33.33</v>
      </c>
      <c r="Q3583" t="s">
        <v>8315</v>
      </c>
      <c r="R3583" t="s">
        <v>8316</v>
      </c>
      <c r="S3583" s="14">
        <f t="shared" si="259"/>
        <v>41836.471180555556</v>
      </c>
      <c r="T3583" s="14">
        <f t="shared" si="260"/>
        <v>41850.471180555556</v>
      </c>
      <c r="U3583">
        <f>YEAR(S3583)</f>
        <v>2014</v>
      </c>
    </row>
    <row r="3584" spans="1:21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57"/>
        <v>287</v>
      </c>
      <c r="P3584">
        <f t="shared" si="258"/>
        <v>58.57</v>
      </c>
      <c r="Q3584" t="s">
        <v>8315</v>
      </c>
      <c r="R3584" t="s">
        <v>8316</v>
      </c>
      <c r="S3584" s="14">
        <f t="shared" si="259"/>
        <v>42451.095856481479</v>
      </c>
      <c r="T3584" s="14">
        <f t="shared" si="260"/>
        <v>42465.095856481479</v>
      </c>
    </row>
    <row r="3585" spans="1:21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57"/>
        <v>109</v>
      </c>
      <c r="P3585">
        <f t="shared" si="258"/>
        <v>135.63</v>
      </c>
      <c r="Q3585" t="s">
        <v>8315</v>
      </c>
      <c r="R3585" t="s">
        <v>8316</v>
      </c>
      <c r="S3585" s="14">
        <f t="shared" si="259"/>
        <v>42418.425983796296</v>
      </c>
      <c r="T3585" s="14">
        <f t="shared" si="260"/>
        <v>42478.384317129632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57"/>
        <v>116</v>
      </c>
      <c r="P3586">
        <f t="shared" si="258"/>
        <v>30.94</v>
      </c>
      <c r="Q3586" t="s">
        <v>8315</v>
      </c>
      <c r="R3586" t="s">
        <v>8316</v>
      </c>
      <c r="S3586" s="14">
        <f t="shared" si="259"/>
        <v>42168.316481481481</v>
      </c>
      <c r="T3586" s="14">
        <f t="shared" si="260"/>
        <v>42198.316481481481</v>
      </c>
      <c r="U3586">
        <f>YEAR(S3586)</f>
        <v>2015</v>
      </c>
    </row>
    <row r="3587" spans="1:21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69">ROUND(E3587/D3587*100,0)</f>
        <v>119</v>
      </c>
      <c r="P3587">
        <f t="shared" ref="P3587:P3650" si="270">IFERROR(ROUND(E3587/L3587,2),0)</f>
        <v>176.09</v>
      </c>
      <c r="Q3587" t="s">
        <v>8315</v>
      </c>
      <c r="R3587" t="s">
        <v>8316</v>
      </c>
      <c r="S3587" s="14">
        <f t="shared" ref="S3587:S3650" si="271">(((J3587/60)/60)/24)+DATE(1970,1,1)</f>
        <v>41964.716319444444</v>
      </c>
      <c r="T3587" s="14">
        <f t="shared" ref="T3587:T3650" si="272">(((I3587/60)/60)/24)+DATE(1970,1,1)</f>
        <v>41994.716319444444</v>
      </c>
    </row>
    <row r="3588" spans="1:21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69"/>
        <v>109</v>
      </c>
      <c r="P3588">
        <f t="shared" si="270"/>
        <v>151.97999999999999</v>
      </c>
      <c r="Q3588" t="s">
        <v>8315</v>
      </c>
      <c r="R3588" t="s">
        <v>8316</v>
      </c>
      <c r="S3588" s="14">
        <f t="shared" si="271"/>
        <v>42576.697569444441</v>
      </c>
      <c r="T3588" s="14">
        <f t="shared" si="272"/>
        <v>42636.697569444441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69"/>
        <v>127</v>
      </c>
      <c r="P3589">
        <f t="shared" si="270"/>
        <v>22.61</v>
      </c>
      <c r="Q3589" t="s">
        <v>8315</v>
      </c>
      <c r="R3589" t="s">
        <v>8316</v>
      </c>
      <c r="S3589" s="14">
        <f t="shared" si="271"/>
        <v>42503.539976851855</v>
      </c>
      <c r="T3589" s="14">
        <f t="shared" si="272"/>
        <v>42548.791666666672</v>
      </c>
      <c r="U3589">
        <f t="shared" ref="U3589:U3590" si="273">YEAR(S3589)</f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69"/>
        <v>101</v>
      </c>
      <c r="P3590">
        <f t="shared" si="270"/>
        <v>18.27</v>
      </c>
      <c r="Q3590" t="s">
        <v>8315</v>
      </c>
      <c r="R3590" t="s">
        <v>8316</v>
      </c>
      <c r="S3590" s="14">
        <f t="shared" si="271"/>
        <v>42101.828819444447</v>
      </c>
      <c r="T3590" s="14">
        <f t="shared" si="272"/>
        <v>42123.958333333328</v>
      </c>
      <c r="U3590">
        <f t="shared" si="273"/>
        <v>2015</v>
      </c>
    </row>
    <row r="3591" spans="1:21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69"/>
        <v>128</v>
      </c>
      <c r="P3591">
        <f t="shared" si="270"/>
        <v>82.26</v>
      </c>
      <c r="Q3591" t="s">
        <v>8315</v>
      </c>
      <c r="R3591" t="s">
        <v>8316</v>
      </c>
      <c r="S3591" s="14">
        <f t="shared" si="271"/>
        <v>42125.647534722222</v>
      </c>
      <c r="T3591" s="14">
        <f t="shared" si="272"/>
        <v>42150.647534722222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69"/>
        <v>100</v>
      </c>
      <c r="P3592">
        <f t="shared" si="270"/>
        <v>68.53</v>
      </c>
      <c r="Q3592" t="s">
        <v>8315</v>
      </c>
      <c r="R3592" t="s">
        <v>8316</v>
      </c>
      <c r="S3592" s="14">
        <f t="shared" si="271"/>
        <v>41902.333726851852</v>
      </c>
      <c r="T3592" s="14">
        <f t="shared" si="272"/>
        <v>41932.333726851852</v>
      </c>
      <c r="U3592">
        <f>YEAR(S3592)</f>
        <v>2014</v>
      </c>
    </row>
    <row r="3593" spans="1:21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69"/>
        <v>175</v>
      </c>
      <c r="P3593">
        <f t="shared" si="270"/>
        <v>68.06</v>
      </c>
      <c r="Q3593" t="s">
        <v>8315</v>
      </c>
      <c r="R3593" t="s">
        <v>8316</v>
      </c>
      <c r="S3593" s="14">
        <f t="shared" si="271"/>
        <v>42003.948425925926</v>
      </c>
      <c r="T3593" s="14">
        <f t="shared" si="272"/>
        <v>42028.207638888889</v>
      </c>
    </row>
    <row r="3594" spans="1:21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69"/>
        <v>127</v>
      </c>
      <c r="P3594">
        <f t="shared" si="270"/>
        <v>72.709999999999994</v>
      </c>
      <c r="Q3594" t="s">
        <v>8315</v>
      </c>
      <c r="R3594" t="s">
        <v>8316</v>
      </c>
      <c r="S3594" s="14">
        <f t="shared" si="271"/>
        <v>41988.829942129625</v>
      </c>
      <c r="T3594" s="14">
        <f t="shared" si="272"/>
        <v>42046.207638888889</v>
      </c>
    </row>
    <row r="3595" spans="1:21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69"/>
        <v>111</v>
      </c>
      <c r="P3595">
        <f t="shared" si="270"/>
        <v>77.19</v>
      </c>
      <c r="Q3595" t="s">
        <v>8315</v>
      </c>
      <c r="R3595" t="s">
        <v>8316</v>
      </c>
      <c r="S3595" s="14">
        <f t="shared" si="271"/>
        <v>41974.898599537039</v>
      </c>
      <c r="T3595" s="14">
        <f t="shared" si="272"/>
        <v>42009.851388888885</v>
      </c>
    </row>
    <row r="3596" spans="1:21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69"/>
        <v>126</v>
      </c>
      <c r="P3596">
        <f t="shared" si="270"/>
        <v>55.97</v>
      </c>
      <c r="Q3596" t="s">
        <v>8315</v>
      </c>
      <c r="R3596" t="s">
        <v>8316</v>
      </c>
      <c r="S3596" s="14">
        <f t="shared" si="271"/>
        <v>42592.066921296297</v>
      </c>
      <c r="T3596" s="14">
        <f t="shared" si="272"/>
        <v>42617.066921296297</v>
      </c>
    </row>
    <row r="3597" spans="1:21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69"/>
        <v>119</v>
      </c>
      <c r="P3597">
        <f t="shared" si="270"/>
        <v>49.69</v>
      </c>
      <c r="Q3597" t="s">
        <v>8315</v>
      </c>
      <c r="R3597" t="s">
        <v>8316</v>
      </c>
      <c r="S3597" s="14">
        <f t="shared" si="271"/>
        <v>42050.008368055554</v>
      </c>
      <c r="T3597" s="14">
        <f t="shared" si="272"/>
        <v>42076.290972222225</v>
      </c>
    </row>
    <row r="3598" spans="1:21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69"/>
        <v>108</v>
      </c>
      <c r="P3598">
        <f t="shared" si="270"/>
        <v>79</v>
      </c>
      <c r="Q3598" t="s">
        <v>8315</v>
      </c>
      <c r="R3598" t="s">
        <v>8316</v>
      </c>
      <c r="S3598" s="14">
        <f t="shared" si="271"/>
        <v>41856.715069444443</v>
      </c>
      <c r="T3598" s="14">
        <f t="shared" si="272"/>
        <v>41877.715069444443</v>
      </c>
    </row>
    <row r="3599" spans="1:21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69"/>
        <v>103</v>
      </c>
      <c r="P3599">
        <f t="shared" si="270"/>
        <v>77.73</v>
      </c>
      <c r="Q3599" t="s">
        <v>8315</v>
      </c>
      <c r="R3599" t="s">
        <v>8316</v>
      </c>
      <c r="S3599" s="14">
        <f t="shared" si="271"/>
        <v>42417.585532407407</v>
      </c>
      <c r="T3599" s="14">
        <f t="shared" si="272"/>
        <v>42432.249305555553</v>
      </c>
    </row>
    <row r="3600" spans="1:21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69"/>
        <v>110</v>
      </c>
      <c r="P3600">
        <f t="shared" si="270"/>
        <v>40.78</v>
      </c>
      <c r="Q3600" t="s">
        <v>8315</v>
      </c>
      <c r="R3600" t="s">
        <v>8316</v>
      </c>
      <c r="S3600" s="14">
        <f t="shared" si="271"/>
        <v>41866.79886574074</v>
      </c>
      <c r="T3600" s="14">
        <f t="shared" si="272"/>
        <v>41885.207638888889</v>
      </c>
    </row>
    <row r="3601" spans="1:21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69"/>
        <v>202</v>
      </c>
      <c r="P3601">
        <f t="shared" si="270"/>
        <v>59.41</v>
      </c>
      <c r="Q3601" t="s">
        <v>8315</v>
      </c>
      <c r="R3601" t="s">
        <v>8316</v>
      </c>
      <c r="S3601" s="14">
        <f t="shared" si="271"/>
        <v>42220.79487268519</v>
      </c>
      <c r="T3601" s="14">
        <f t="shared" si="272"/>
        <v>42246</v>
      </c>
    </row>
    <row r="3602" spans="1:21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69"/>
        <v>130</v>
      </c>
      <c r="P3602">
        <f t="shared" si="270"/>
        <v>3.25</v>
      </c>
      <c r="Q3602" t="s">
        <v>8315</v>
      </c>
      <c r="R3602" t="s">
        <v>8316</v>
      </c>
      <c r="S3602" s="14">
        <f t="shared" si="271"/>
        <v>42628.849120370374</v>
      </c>
      <c r="T3602" s="14">
        <f t="shared" si="272"/>
        <v>42656.849120370374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69"/>
        <v>104</v>
      </c>
      <c r="P3603">
        <f t="shared" si="270"/>
        <v>39.380000000000003</v>
      </c>
      <c r="Q3603" t="s">
        <v>8315</v>
      </c>
      <c r="R3603" t="s">
        <v>8316</v>
      </c>
      <c r="S3603" s="14">
        <f t="shared" si="271"/>
        <v>41990.99863425926</v>
      </c>
      <c r="T3603" s="14">
        <f t="shared" si="272"/>
        <v>42020.99863425926</v>
      </c>
      <c r="U3603">
        <f>YEAR(S3603)</f>
        <v>2014</v>
      </c>
    </row>
    <row r="3604" spans="1:21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69"/>
        <v>100</v>
      </c>
      <c r="P3604">
        <f t="shared" si="270"/>
        <v>81.67</v>
      </c>
      <c r="Q3604" t="s">
        <v>8315</v>
      </c>
      <c r="R3604" t="s">
        <v>8316</v>
      </c>
      <c r="S3604" s="14">
        <f t="shared" si="271"/>
        <v>42447.894432870366</v>
      </c>
      <c r="T3604" s="14">
        <f t="shared" si="272"/>
        <v>42507.894432870366</v>
      </c>
    </row>
    <row r="3605" spans="1:21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69"/>
        <v>171</v>
      </c>
      <c r="P3605">
        <f t="shared" si="270"/>
        <v>44.91</v>
      </c>
      <c r="Q3605" t="s">
        <v>8315</v>
      </c>
      <c r="R3605" t="s">
        <v>8316</v>
      </c>
      <c r="S3605" s="14">
        <f t="shared" si="271"/>
        <v>42283.864351851851</v>
      </c>
      <c r="T3605" s="14">
        <f t="shared" si="272"/>
        <v>42313.906018518523</v>
      </c>
    </row>
    <row r="3606" spans="1:21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69"/>
        <v>113</v>
      </c>
      <c r="P3606">
        <f t="shared" si="270"/>
        <v>49.06</v>
      </c>
      <c r="Q3606" t="s">
        <v>8315</v>
      </c>
      <c r="R3606" t="s">
        <v>8316</v>
      </c>
      <c r="S3606" s="14">
        <f t="shared" si="271"/>
        <v>42483.015694444446</v>
      </c>
      <c r="T3606" s="14">
        <f t="shared" si="272"/>
        <v>42489.290972222225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69"/>
        <v>184</v>
      </c>
      <c r="P3607">
        <f t="shared" si="270"/>
        <v>30.67</v>
      </c>
      <c r="Q3607" t="s">
        <v>8315</v>
      </c>
      <c r="R3607" t="s">
        <v>8316</v>
      </c>
      <c r="S3607" s="14">
        <f t="shared" si="271"/>
        <v>42383.793124999997</v>
      </c>
      <c r="T3607" s="14">
        <f t="shared" si="272"/>
        <v>42413.793124999997</v>
      </c>
      <c r="U3607">
        <f t="shared" ref="U3607:U3613" si="274">YEAR(S3607)</f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69"/>
        <v>130</v>
      </c>
      <c r="P3608">
        <f t="shared" si="270"/>
        <v>61.06</v>
      </c>
      <c r="Q3608" t="s">
        <v>8315</v>
      </c>
      <c r="R3608" t="s">
        <v>8316</v>
      </c>
      <c r="S3608" s="14">
        <f t="shared" si="271"/>
        <v>42566.604826388888</v>
      </c>
      <c r="T3608" s="14">
        <f t="shared" si="272"/>
        <v>42596.604826388888</v>
      </c>
      <c r="U3608">
        <f t="shared" si="27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69"/>
        <v>105</v>
      </c>
      <c r="P3609">
        <f t="shared" si="270"/>
        <v>29</v>
      </c>
      <c r="Q3609" t="s">
        <v>8315</v>
      </c>
      <c r="R3609" t="s">
        <v>8316</v>
      </c>
      <c r="S3609" s="14">
        <f t="shared" si="271"/>
        <v>42338.963912037041</v>
      </c>
      <c r="T3609" s="14">
        <f t="shared" si="272"/>
        <v>42353</v>
      </c>
      <c r="U3609">
        <f t="shared" si="27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69"/>
        <v>100</v>
      </c>
      <c r="P3610">
        <f t="shared" si="270"/>
        <v>29.63</v>
      </c>
      <c r="Q3610" t="s">
        <v>8315</v>
      </c>
      <c r="R3610" t="s">
        <v>8316</v>
      </c>
      <c r="S3610" s="14">
        <f t="shared" si="271"/>
        <v>42506.709375000006</v>
      </c>
      <c r="T3610" s="14">
        <f t="shared" si="272"/>
        <v>42538.583333333328</v>
      </c>
      <c r="U3610">
        <f t="shared" si="27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69"/>
        <v>153</v>
      </c>
      <c r="P3611">
        <f t="shared" si="270"/>
        <v>143.1</v>
      </c>
      <c r="Q3611" t="s">
        <v>8315</v>
      </c>
      <c r="R3611" t="s">
        <v>8316</v>
      </c>
      <c r="S3611" s="14">
        <f t="shared" si="271"/>
        <v>42429.991724537031</v>
      </c>
      <c r="T3611" s="14">
        <f t="shared" si="272"/>
        <v>42459.950057870374</v>
      </c>
      <c r="U3611">
        <f t="shared" si="27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69"/>
        <v>162</v>
      </c>
      <c r="P3612">
        <f t="shared" si="270"/>
        <v>52.35</v>
      </c>
      <c r="Q3612" t="s">
        <v>8315</v>
      </c>
      <c r="R3612" t="s">
        <v>8316</v>
      </c>
      <c r="S3612" s="14">
        <f t="shared" si="271"/>
        <v>42203.432129629626</v>
      </c>
      <c r="T3612" s="14">
        <f t="shared" si="272"/>
        <v>42233.432129629626</v>
      </c>
      <c r="U3612">
        <f t="shared" si="27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69"/>
        <v>136</v>
      </c>
      <c r="P3613">
        <f t="shared" si="270"/>
        <v>66.67</v>
      </c>
      <c r="Q3613" t="s">
        <v>8315</v>
      </c>
      <c r="R3613" t="s">
        <v>8316</v>
      </c>
      <c r="S3613" s="14">
        <f t="shared" si="271"/>
        <v>42072.370381944449</v>
      </c>
      <c r="T3613" s="14">
        <f t="shared" si="272"/>
        <v>42102.370381944449</v>
      </c>
      <c r="U3613">
        <f t="shared" si="274"/>
        <v>2015</v>
      </c>
    </row>
    <row r="3614" spans="1:21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69"/>
        <v>144</v>
      </c>
      <c r="P3614">
        <f t="shared" si="270"/>
        <v>126.67</v>
      </c>
      <c r="Q3614" t="s">
        <v>8315</v>
      </c>
      <c r="R3614" t="s">
        <v>8316</v>
      </c>
      <c r="S3614" s="14">
        <f t="shared" si="271"/>
        <v>41789.726979166669</v>
      </c>
      <c r="T3614" s="14">
        <f t="shared" si="272"/>
        <v>41799.726979166669</v>
      </c>
    </row>
    <row r="3615" spans="1:21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69"/>
        <v>100</v>
      </c>
      <c r="P3615">
        <f t="shared" si="270"/>
        <v>62.5</v>
      </c>
      <c r="Q3615" t="s">
        <v>8315</v>
      </c>
      <c r="R3615" t="s">
        <v>8316</v>
      </c>
      <c r="S3615" s="14">
        <f t="shared" si="271"/>
        <v>41788.58997685185</v>
      </c>
      <c r="T3615" s="14">
        <f t="shared" si="272"/>
        <v>41818.58997685185</v>
      </c>
    </row>
    <row r="3616" spans="1:21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69"/>
        <v>101</v>
      </c>
      <c r="P3616">
        <f t="shared" si="270"/>
        <v>35.49</v>
      </c>
      <c r="Q3616" t="s">
        <v>8315</v>
      </c>
      <c r="R3616" t="s">
        <v>8316</v>
      </c>
      <c r="S3616" s="14">
        <f t="shared" si="271"/>
        <v>42144.041851851856</v>
      </c>
      <c r="T3616" s="14">
        <f t="shared" si="272"/>
        <v>42174.041851851856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69"/>
        <v>107</v>
      </c>
      <c r="P3617">
        <f t="shared" si="270"/>
        <v>37.08</v>
      </c>
      <c r="Q3617" t="s">
        <v>8315</v>
      </c>
      <c r="R3617" t="s">
        <v>8316</v>
      </c>
      <c r="S3617" s="14">
        <f t="shared" si="271"/>
        <v>42318.593703703707</v>
      </c>
      <c r="T3617" s="14">
        <f t="shared" si="272"/>
        <v>42348.593703703707</v>
      </c>
      <c r="U3617">
        <f t="shared" ref="U3617:U3620" si="275">YEAR(S3617)</f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69"/>
        <v>125</v>
      </c>
      <c r="P3618">
        <f t="shared" si="270"/>
        <v>69.33</v>
      </c>
      <c r="Q3618" t="s">
        <v>8315</v>
      </c>
      <c r="R3618" t="s">
        <v>8316</v>
      </c>
      <c r="S3618" s="14">
        <f t="shared" si="271"/>
        <v>42052.949814814812</v>
      </c>
      <c r="T3618" s="14">
        <f t="shared" si="272"/>
        <v>42082.908148148148</v>
      </c>
      <c r="U3618">
        <f t="shared" si="275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69"/>
        <v>119</v>
      </c>
      <c r="P3619">
        <f t="shared" si="270"/>
        <v>17.25</v>
      </c>
      <c r="Q3619" t="s">
        <v>8315</v>
      </c>
      <c r="R3619" t="s">
        <v>8316</v>
      </c>
      <c r="S3619" s="14">
        <f t="shared" si="271"/>
        <v>42779.610289351855</v>
      </c>
      <c r="T3619" s="14">
        <f t="shared" si="272"/>
        <v>42794</v>
      </c>
      <c r="U3619">
        <f t="shared" si="275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69"/>
        <v>101</v>
      </c>
      <c r="P3620">
        <f t="shared" si="270"/>
        <v>36.07</v>
      </c>
      <c r="Q3620" t="s">
        <v>8315</v>
      </c>
      <c r="R3620" t="s">
        <v>8316</v>
      </c>
      <c r="S3620" s="14">
        <f t="shared" si="271"/>
        <v>42128.627893518518</v>
      </c>
      <c r="T3620" s="14">
        <f t="shared" si="272"/>
        <v>42158.627893518518</v>
      </c>
      <c r="U3620">
        <f t="shared" si="275"/>
        <v>2015</v>
      </c>
    </row>
    <row r="3621" spans="1:21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69"/>
        <v>113</v>
      </c>
      <c r="P3621">
        <f t="shared" si="270"/>
        <v>66.47</v>
      </c>
      <c r="Q3621" t="s">
        <v>8315</v>
      </c>
      <c r="R3621" t="s">
        <v>8316</v>
      </c>
      <c r="S3621" s="14">
        <f t="shared" si="271"/>
        <v>42661.132245370376</v>
      </c>
      <c r="T3621" s="14">
        <f t="shared" si="272"/>
        <v>42693.916666666672</v>
      </c>
    </row>
    <row r="3622" spans="1:21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69"/>
        <v>105</v>
      </c>
      <c r="P3622">
        <f t="shared" si="270"/>
        <v>56.07</v>
      </c>
      <c r="Q3622" t="s">
        <v>8315</v>
      </c>
      <c r="R3622" t="s">
        <v>8316</v>
      </c>
      <c r="S3622" s="14">
        <f t="shared" si="271"/>
        <v>42037.938206018516</v>
      </c>
      <c r="T3622" s="14">
        <f t="shared" si="272"/>
        <v>42068.166666666672</v>
      </c>
    </row>
    <row r="3623" spans="1:21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69"/>
        <v>110</v>
      </c>
      <c r="P3623">
        <f t="shared" si="270"/>
        <v>47.03</v>
      </c>
      <c r="Q3623" t="s">
        <v>8315</v>
      </c>
      <c r="R3623" t="s">
        <v>8316</v>
      </c>
      <c r="S3623" s="14">
        <f t="shared" si="271"/>
        <v>42619.935694444444</v>
      </c>
      <c r="T3623" s="14">
        <f t="shared" si="272"/>
        <v>42643.875</v>
      </c>
    </row>
    <row r="3624" spans="1:21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69"/>
        <v>100</v>
      </c>
      <c r="P3624">
        <f t="shared" si="270"/>
        <v>47.67</v>
      </c>
      <c r="Q3624" t="s">
        <v>8315</v>
      </c>
      <c r="R3624" t="s">
        <v>8316</v>
      </c>
      <c r="S3624" s="14">
        <f t="shared" si="271"/>
        <v>41877.221886574072</v>
      </c>
      <c r="T3624" s="14">
        <f t="shared" si="272"/>
        <v>41910.140972222223</v>
      </c>
    </row>
    <row r="3625" spans="1:21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69"/>
        <v>120</v>
      </c>
      <c r="P3625">
        <f t="shared" si="270"/>
        <v>88.24</v>
      </c>
      <c r="Q3625" t="s">
        <v>8315</v>
      </c>
      <c r="R3625" t="s">
        <v>8316</v>
      </c>
      <c r="S3625" s="14">
        <f t="shared" si="271"/>
        <v>41828.736921296295</v>
      </c>
      <c r="T3625" s="14">
        <f t="shared" si="272"/>
        <v>41846.291666666664</v>
      </c>
    </row>
    <row r="3626" spans="1:21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69"/>
        <v>105</v>
      </c>
      <c r="P3626">
        <f t="shared" si="270"/>
        <v>80.72</v>
      </c>
      <c r="Q3626" t="s">
        <v>8315</v>
      </c>
      <c r="R3626" t="s">
        <v>8316</v>
      </c>
      <c r="S3626" s="14">
        <f t="shared" si="271"/>
        <v>42545.774189814809</v>
      </c>
      <c r="T3626" s="14">
        <f t="shared" si="272"/>
        <v>42605.774189814809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69"/>
        <v>103</v>
      </c>
      <c r="P3627">
        <f t="shared" si="270"/>
        <v>39.49</v>
      </c>
      <c r="Q3627" t="s">
        <v>8315</v>
      </c>
      <c r="R3627" t="s">
        <v>8316</v>
      </c>
      <c r="S3627" s="14">
        <f t="shared" si="271"/>
        <v>42157.652511574073</v>
      </c>
      <c r="T3627" s="14">
        <f t="shared" si="272"/>
        <v>42187.652511574073</v>
      </c>
      <c r="U3627">
        <f t="shared" ref="U3627:U3628" si="276">YEAR(S3627)</f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69"/>
        <v>102</v>
      </c>
      <c r="P3628">
        <f t="shared" si="270"/>
        <v>84.85</v>
      </c>
      <c r="Q3628" t="s">
        <v>8315</v>
      </c>
      <c r="R3628" t="s">
        <v>8316</v>
      </c>
      <c r="S3628" s="14">
        <f t="shared" si="271"/>
        <v>41846.667326388888</v>
      </c>
      <c r="T3628" s="14">
        <f t="shared" si="272"/>
        <v>41867.667326388888</v>
      </c>
      <c r="U3628">
        <f t="shared" si="276"/>
        <v>2014</v>
      </c>
    </row>
    <row r="3629" spans="1:21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69"/>
        <v>100</v>
      </c>
      <c r="P3629">
        <f t="shared" si="270"/>
        <v>68.97</v>
      </c>
      <c r="Q3629" t="s">
        <v>8315</v>
      </c>
      <c r="R3629" t="s">
        <v>8316</v>
      </c>
      <c r="S3629" s="14">
        <f t="shared" si="271"/>
        <v>42460.741747685184</v>
      </c>
      <c r="T3629" s="14">
        <f t="shared" si="272"/>
        <v>42511.165972222225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69"/>
        <v>0</v>
      </c>
      <c r="P3630">
        <f t="shared" si="270"/>
        <v>0</v>
      </c>
      <c r="Q3630" t="s">
        <v>8315</v>
      </c>
      <c r="R3630" t="s">
        <v>8357</v>
      </c>
      <c r="S3630" s="14">
        <f t="shared" si="271"/>
        <v>42291.833287037036</v>
      </c>
      <c r="T3630" s="14">
        <f t="shared" si="272"/>
        <v>42351.874953703707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69"/>
        <v>0</v>
      </c>
      <c r="P3631">
        <f t="shared" si="270"/>
        <v>1</v>
      </c>
      <c r="Q3631" t="s">
        <v>8315</v>
      </c>
      <c r="R3631" t="s">
        <v>8357</v>
      </c>
      <c r="S3631" s="14">
        <f t="shared" si="271"/>
        <v>42437.094490740739</v>
      </c>
      <c r="T3631" s="14">
        <f t="shared" si="272"/>
        <v>42495.708333333328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69"/>
        <v>0</v>
      </c>
      <c r="P3632">
        <f t="shared" si="270"/>
        <v>1</v>
      </c>
      <c r="Q3632" t="s">
        <v>8315</v>
      </c>
      <c r="R3632" t="s">
        <v>8357</v>
      </c>
      <c r="S3632" s="14">
        <f t="shared" si="271"/>
        <v>41942.84710648148</v>
      </c>
      <c r="T3632" s="14">
        <f t="shared" si="272"/>
        <v>41972.888773148152</v>
      </c>
      <c r="U3632">
        <f>YEAR(S3632)</f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69"/>
        <v>51</v>
      </c>
      <c r="P3633">
        <f t="shared" si="270"/>
        <v>147.88</v>
      </c>
      <c r="Q3633" t="s">
        <v>8315</v>
      </c>
      <c r="R3633" t="s">
        <v>8357</v>
      </c>
      <c r="S3633" s="14">
        <f t="shared" si="271"/>
        <v>41880.753437499996</v>
      </c>
      <c r="T3633" s="14">
        <f t="shared" si="272"/>
        <v>41905.165972222225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69"/>
        <v>20</v>
      </c>
      <c r="P3634">
        <f t="shared" si="270"/>
        <v>100</v>
      </c>
      <c r="Q3634" t="s">
        <v>8315</v>
      </c>
      <c r="R3634" t="s">
        <v>8357</v>
      </c>
      <c r="S3634" s="14">
        <f t="shared" si="271"/>
        <v>41946.936909722222</v>
      </c>
      <c r="T3634" s="14">
        <f t="shared" si="272"/>
        <v>41966.936909722222</v>
      </c>
      <c r="U3634">
        <f>YEAR(S3634)</f>
        <v>2014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69"/>
        <v>35</v>
      </c>
      <c r="P3635">
        <f t="shared" si="270"/>
        <v>56.84</v>
      </c>
      <c r="Q3635" t="s">
        <v>8315</v>
      </c>
      <c r="R3635" t="s">
        <v>8357</v>
      </c>
      <c r="S3635" s="14">
        <f t="shared" si="271"/>
        <v>42649.623460648145</v>
      </c>
      <c r="T3635" s="14">
        <f t="shared" si="272"/>
        <v>42693.041666666672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69"/>
        <v>4</v>
      </c>
      <c r="P3636">
        <f t="shared" si="270"/>
        <v>176.94</v>
      </c>
      <c r="Q3636" t="s">
        <v>8315</v>
      </c>
      <c r="R3636" t="s">
        <v>8357</v>
      </c>
      <c r="S3636" s="14">
        <f t="shared" si="271"/>
        <v>42701.166365740741</v>
      </c>
      <c r="T3636" s="14">
        <f t="shared" si="272"/>
        <v>42749.165972222225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69"/>
        <v>36</v>
      </c>
      <c r="P3637">
        <f t="shared" si="270"/>
        <v>127.6</v>
      </c>
      <c r="Q3637" t="s">
        <v>8315</v>
      </c>
      <c r="R3637" t="s">
        <v>8357</v>
      </c>
      <c r="S3637" s="14">
        <f t="shared" si="271"/>
        <v>42450.88282407407</v>
      </c>
      <c r="T3637" s="14">
        <f t="shared" si="272"/>
        <v>42480.88282407407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69"/>
        <v>0</v>
      </c>
      <c r="P3638">
        <f t="shared" si="270"/>
        <v>0</v>
      </c>
      <c r="Q3638" t="s">
        <v>8315</v>
      </c>
      <c r="R3638" t="s">
        <v>8357</v>
      </c>
      <c r="S3638" s="14">
        <f t="shared" si="271"/>
        <v>42226.694780092599</v>
      </c>
      <c r="T3638" s="14">
        <f t="shared" si="272"/>
        <v>42261.694780092599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69"/>
        <v>31</v>
      </c>
      <c r="P3639">
        <f t="shared" si="270"/>
        <v>66.14</v>
      </c>
      <c r="Q3639" t="s">
        <v>8315</v>
      </c>
      <c r="R3639" t="s">
        <v>8357</v>
      </c>
      <c r="S3639" s="14">
        <f t="shared" si="271"/>
        <v>41975.700636574074</v>
      </c>
      <c r="T3639" s="14">
        <f t="shared" si="272"/>
        <v>42005.700636574074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69"/>
        <v>7</v>
      </c>
      <c r="P3640">
        <f t="shared" si="270"/>
        <v>108</v>
      </c>
      <c r="Q3640" t="s">
        <v>8315</v>
      </c>
      <c r="R3640" t="s">
        <v>8357</v>
      </c>
      <c r="S3640" s="14">
        <f t="shared" si="271"/>
        <v>42053.672824074078</v>
      </c>
      <c r="T3640" s="14">
        <f t="shared" si="272"/>
        <v>42113.631157407406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69"/>
        <v>0</v>
      </c>
      <c r="P3641">
        <f t="shared" si="270"/>
        <v>1</v>
      </c>
      <c r="Q3641" t="s">
        <v>8315</v>
      </c>
      <c r="R3641" t="s">
        <v>8357</v>
      </c>
      <c r="S3641" s="14">
        <f t="shared" si="271"/>
        <v>42590.677152777775</v>
      </c>
      <c r="T3641" s="14">
        <f t="shared" si="272"/>
        <v>42650.632638888885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69"/>
        <v>6</v>
      </c>
      <c r="P3642">
        <f t="shared" si="270"/>
        <v>18.329999999999998</v>
      </c>
      <c r="Q3642" t="s">
        <v>8315</v>
      </c>
      <c r="R3642" t="s">
        <v>8357</v>
      </c>
      <c r="S3642" s="14">
        <f t="shared" si="271"/>
        <v>42104.781597222223</v>
      </c>
      <c r="T3642" s="14">
        <f t="shared" si="272"/>
        <v>42134.781597222223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69"/>
        <v>0</v>
      </c>
      <c r="P3643">
        <f t="shared" si="270"/>
        <v>0</v>
      </c>
      <c r="Q3643" t="s">
        <v>8315</v>
      </c>
      <c r="R3643" t="s">
        <v>8357</v>
      </c>
      <c r="S3643" s="14">
        <f t="shared" si="271"/>
        <v>41899.627071759263</v>
      </c>
      <c r="T3643" s="14">
        <f t="shared" si="272"/>
        <v>41917.208333333336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69"/>
        <v>2</v>
      </c>
      <c r="P3644">
        <f t="shared" si="270"/>
        <v>7.5</v>
      </c>
      <c r="Q3644" t="s">
        <v>8315</v>
      </c>
      <c r="R3644" t="s">
        <v>8357</v>
      </c>
      <c r="S3644" s="14">
        <f t="shared" si="271"/>
        <v>42297.816284722227</v>
      </c>
      <c r="T3644" s="14">
        <f t="shared" si="272"/>
        <v>42338.708333333328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69"/>
        <v>0</v>
      </c>
      <c r="P3645">
        <f t="shared" si="270"/>
        <v>0</v>
      </c>
      <c r="Q3645" t="s">
        <v>8315</v>
      </c>
      <c r="R3645" t="s">
        <v>8357</v>
      </c>
      <c r="S3645" s="14">
        <f t="shared" si="271"/>
        <v>42285.143969907411</v>
      </c>
      <c r="T3645" s="14">
        <f t="shared" si="272"/>
        <v>42325.185636574075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69"/>
        <v>16</v>
      </c>
      <c r="P3646">
        <f t="shared" si="270"/>
        <v>68.42</v>
      </c>
      <c r="Q3646" t="s">
        <v>8315</v>
      </c>
      <c r="R3646" t="s">
        <v>8357</v>
      </c>
      <c r="S3646" s="14">
        <f t="shared" si="271"/>
        <v>42409.241747685184</v>
      </c>
      <c r="T3646" s="14">
        <f t="shared" si="272"/>
        <v>42437.207638888889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69"/>
        <v>0</v>
      </c>
      <c r="P3647">
        <f t="shared" si="270"/>
        <v>1</v>
      </c>
      <c r="Q3647" t="s">
        <v>8315</v>
      </c>
      <c r="R3647" t="s">
        <v>8357</v>
      </c>
      <c r="S3647" s="14">
        <f t="shared" si="271"/>
        <v>42665.970347222217</v>
      </c>
      <c r="T3647" s="14">
        <f t="shared" si="272"/>
        <v>42696.012013888889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69"/>
        <v>5</v>
      </c>
      <c r="P3648">
        <f t="shared" si="270"/>
        <v>60.13</v>
      </c>
      <c r="Q3648" t="s">
        <v>8315</v>
      </c>
      <c r="R3648" t="s">
        <v>8357</v>
      </c>
      <c r="S3648" s="14">
        <f t="shared" si="271"/>
        <v>42140.421319444446</v>
      </c>
      <c r="T3648" s="14">
        <f t="shared" si="272"/>
        <v>42171.979166666672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69"/>
        <v>6</v>
      </c>
      <c r="P3649">
        <f t="shared" si="270"/>
        <v>15</v>
      </c>
      <c r="Q3649" t="s">
        <v>8315</v>
      </c>
      <c r="R3649" t="s">
        <v>8357</v>
      </c>
      <c r="S3649" s="14">
        <f t="shared" si="271"/>
        <v>42598.749155092592</v>
      </c>
      <c r="T3649" s="14">
        <f t="shared" si="272"/>
        <v>42643.749155092592</v>
      </c>
      <c r="U3649">
        <f>YEAR(S3649)</f>
        <v>2016</v>
      </c>
    </row>
    <row r="3650" spans="1:21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69"/>
        <v>100</v>
      </c>
      <c r="P3650">
        <f t="shared" si="270"/>
        <v>550.04</v>
      </c>
      <c r="Q3650" t="s">
        <v>8315</v>
      </c>
      <c r="R3650" t="s">
        <v>8316</v>
      </c>
      <c r="S3650" s="14">
        <f t="shared" si="271"/>
        <v>41887.292187500003</v>
      </c>
      <c r="T3650" s="14">
        <f t="shared" si="272"/>
        <v>41917.292187500003</v>
      </c>
    </row>
    <row r="3651" spans="1:21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7">ROUND(E3651/D3651*100,0)</f>
        <v>104</v>
      </c>
      <c r="P3651">
        <f t="shared" ref="P3651:P3714" si="278">IFERROR(ROUND(E3651/L3651,2),0)</f>
        <v>97.5</v>
      </c>
      <c r="Q3651" t="s">
        <v>8315</v>
      </c>
      <c r="R3651" t="s">
        <v>8316</v>
      </c>
      <c r="S3651" s="14">
        <f t="shared" ref="S3651:S3714" si="279">(((J3651/60)/60)/24)+DATE(1970,1,1)</f>
        <v>41780.712893518517</v>
      </c>
      <c r="T3651" s="14">
        <f t="shared" ref="T3651:T3714" si="280">(((I3651/60)/60)/24)+DATE(1970,1,1)</f>
        <v>41806.712893518517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7"/>
        <v>100</v>
      </c>
      <c r="P3652">
        <f t="shared" si="278"/>
        <v>29.41</v>
      </c>
      <c r="Q3652" t="s">
        <v>8315</v>
      </c>
      <c r="R3652" t="s">
        <v>8316</v>
      </c>
      <c r="S3652" s="14">
        <f t="shared" si="279"/>
        <v>42381.478981481487</v>
      </c>
      <c r="T3652" s="14">
        <f t="shared" si="280"/>
        <v>42402.478981481487</v>
      </c>
      <c r="U3652">
        <f>YEAR(S3652)</f>
        <v>2016</v>
      </c>
    </row>
    <row r="3653" spans="1:21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7"/>
        <v>104</v>
      </c>
      <c r="P3653">
        <f t="shared" si="278"/>
        <v>57.78</v>
      </c>
      <c r="Q3653" t="s">
        <v>8315</v>
      </c>
      <c r="R3653" t="s">
        <v>8316</v>
      </c>
      <c r="S3653" s="14">
        <f t="shared" si="279"/>
        <v>41828.646319444444</v>
      </c>
      <c r="T3653" s="14">
        <f t="shared" si="280"/>
        <v>41861.665972222225</v>
      </c>
    </row>
    <row r="3654" spans="1:21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7"/>
        <v>251</v>
      </c>
      <c r="P3654">
        <f t="shared" si="278"/>
        <v>44.24</v>
      </c>
      <c r="Q3654" t="s">
        <v>8315</v>
      </c>
      <c r="R3654" t="s">
        <v>8316</v>
      </c>
      <c r="S3654" s="14">
        <f t="shared" si="279"/>
        <v>42596.644699074073</v>
      </c>
      <c r="T3654" s="14">
        <f t="shared" si="280"/>
        <v>42607.165972222225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7"/>
        <v>101</v>
      </c>
      <c r="P3655">
        <f t="shared" si="278"/>
        <v>60.91</v>
      </c>
      <c r="Q3655" t="s">
        <v>8315</v>
      </c>
      <c r="R3655" t="s">
        <v>8316</v>
      </c>
      <c r="S3655" s="14">
        <f t="shared" si="279"/>
        <v>42191.363506944443</v>
      </c>
      <c r="T3655" s="14">
        <f t="shared" si="280"/>
        <v>42221.363506944443</v>
      </c>
      <c r="U3655">
        <f t="shared" ref="U3655:U3656" si="281">YEAR(S3655)</f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7"/>
        <v>174</v>
      </c>
      <c r="P3656">
        <f t="shared" si="278"/>
        <v>68.84</v>
      </c>
      <c r="Q3656" t="s">
        <v>8315</v>
      </c>
      <c r="R3656" t="s">
        <v>8316</v>
      </c>
      <c r="S3656" s="14">
        <f t="shared" si="279"/>
        <v>42440.416504629626</v>
      </c>
      <c r="T3656" s="14">
        <f t="shared" si="280"/>
        <v>42463.708333333328</v>
      </c>
      <c r="U3656">
        <f t="shared" si="281"/>
        <v>2016</v>
      </c>
    </row>
    <row r="3657" spans="1:21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7"/>
        <v>116</v>
      </c>
      <c r="P3657">
        <f t="shared" si="278"/>
        <v>73.58</v>
      </c>
      <c r="Q3657" t="s">
        <v>8315</v>
      </c>
      <c r="R3657" t="s">
        <v>8316</v>
      </c>
      <c r="S3657" s="14">
        <f t="shared" si="279"/>
        <v>42173.803217592591</v>
      </c>
      <c r="T3657" s="14">
        <f t="shared" si="280"/>
        <v>42203.290972222225</v>
      </c>
    </row>
    <row r="3658" spans="1:21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7"/>
        <v>106</v>
      </c>
      <c r="P3658">
        <f t="shared" si="278"/>
        <v>115.02</v>
      </c>
      <c r="Q3658" t="s">
        <v>8315</v>
      </c>
      <c r="R3658" t="s">
        <v>8316</v>
      </c>
      <c r="S3658" s="14">
        <f t="shared" si="279"/>
        <v>42737.910138888896</v>
      </c>
      <c r="T3658" s="14">
        <f t="shared" si="280"/>
        <v>42767.957638888889</v>
      </c>
    </row>
    <row r="3659" spans="1:21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7"/>
        <v>111</v>
      </c>
      <c r="P3659">
        <f t="shared" si="278"/>
        <v>110.75</v>
      </c>
      <c r="Q3659" t="s">
        <v>8315</v>
      </c>
      <c r="R3659" t="s">
        <v>8316</v>
      </c>
      <c r="S3659" s="14">
        <f t="shared" si="279"/>
        <v>42499.629849537043</v>
      </c>
      <c r="T3659" s="14">
        <f t="shared" si="280"/>
        <v>42522.904166666667</v>
      </c>
    </row>
    <row r="3660" spans="1:21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7"/>
        <v>101</v>
      </c>
      <c r="P3660">
        <f t="shared" si="278"/>
        <v>75.5</v>
      </c>
      <c r="Q3660" t="s">
        <v>8315</v>
      </c>
      <c r="R3660" t="s">
        <v>8316</v>
      </c>
      <c r="S3660" s="14">
        <f t="shared" si="279"/>
        <v>41775.858564814815</v>
      </c>
      <c r="T3660" s="14">
        <f t="shared" si="280"/>
        <v>41822.165972222225</v>
      </c>
    </row>
    <row r="3661" spans="1:21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7"/>
        <v>102</v>
      </c>
      <c r="P3661">
        <f t="shared" si="278"/>
        <v>235.46</v>
      </c>
      <c r="Q3661" t="s">
        <v>8315</v>
      </c>
      <c r="R3661" t="s">
        <v>8316</v>
      </c>
      <c r="S3661" s="14">
        <f t="shared" si="279"/>
        <v>42055.277199074073</v>
      </c>
      <c r="T3661" s="14">
        <f t="shared" si="280"/>
        <v>42082.610416666663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7"/>
        <v>100</v>
      </c>
      <c r="P3662">
        <f t="shared" si="278"/>
        <v>11.36</v>
      </c>
      <c r="Q3662" t="s">
        <v>8315</v>
      </c>
      <c r="R3662" t="s">
        <v>8316</v>
      </c>
      <c r="S3662" s="14">
        <f t="shared" si="279"/>
        <v>41971.881076388891</v>
      </c>
      <c r="T3662" s="14">
        <f t="shared" si="280"/>
        <v>41996.881076388891</v>
      </c>
      <c r="U3662">
        <f t="shared" ref="U3662" si="282">YEAR(S3662)</f>
        <v>2014</v>
      </c>
    </row>
    <row r="3663" spans="1:21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7"/>
        <v>111</v>
      </c>
      <c r="P3663">
        <f t="shared" si="278"/>
        <v>92.5</v>
      </c>
      <c r="Q3663" t="s">
        <v>8315</v>
      </c>
      <c r="R3663" t="s">
        <v>8316</v>
      </c>
      <c r="S3663" s="14">
        <f t="shared" si="279"/>
        <v>42447.896666666667</v>
      </c>
      <c r="T3663" s="14">
        <f t="shared" si="280"/>
        <v>42470.166666666672</v>
      </c>
    </row>
    <row r="3664" spans="1:21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7"/>
        <v>101</v>
      </c>
      <c r="P3664">
        <f t="shared" si="278"/>
        <v>202.85</v>
      </c>
      <c r="Q3664" t="s">
        <v>8315</v>
      </c>
      <c r="R3664" t="s">
        <v>8316</v>
      </c>
      <c r="S3664" s="14">
        <f t="shared" si="279"/>
        <v>42064.220069444447</v>
      </c>
      <c r="T3664" s="14">
        <f t="shared" si="280"/>
        <v>42094.178402777776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7"/>
        <v>104</v>
      </c>
      <c r="P3665">
        <f t="shared" si="278"/>
        <v>26</v>
      </c>
      <c r="Q3665" t="s">
        <v>8315</v>
      </c>
      <c r="R3665" t="s">
        <v>8316</v>
      </c>
      <c r="S3665" s="14">
        <f t="shared" si="279"/>
        <v>42665.451736111107</v>
      </c>
      <c r="T3665" s="14">
        <f t="shared" si="280"/>
        <v>42725.493402777778</v>
      </c>
      <c r="U3665">
        <f t="shared" ref="U3665" si="283">YEAR(S3665)</f>
        <v>2016</v>
      </c>
    </row>
    <row r="3666" spans="1:21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7"/>
        <v>109</v>
      </c>
      <c r="P3666">
        <f t="shared" si="278"/>
        <v>46.05</v>
      </c>
      <c r="Q3666" t="s">
        <v>8315</v>
      </c>
      <c r="R3666" t="s">
        <v>8316</v>
      </c>
      <c r="S3666" s="14">
        <f t="shared" si="279"/>
        <v>42523.248715277776</v>
      </c>
      <c r="T3666" s="14">
        <f t="shared" si="280"/>
        <v>42537.248715277776</v>
      </c>
    </row>
    <row r="3667" spans="1:21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7"/>
        <v>115</v>
      </c>
      <c r="P3667">
        <f t="shared" si="278"/>
        <v>51</v>
      </c>
      <c r="Q3667" t="s">
        <v>8315</v>
      </c>
      <c r="R3667" t="s">
        <v>8316</v>
      </c>
      <c r="S3667" s="14">
        <f t="shared" si="279"/>
        <v>42294.808124999996</v>
      </c>
      <c r="T3667" s="14">
        <f t="shared" si="280"/>
        <v>42305.829166666663</v>
      </c>
    </row>
    <row r="3668" spans="1:21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7"/>
        <v>100</v>
      </c>
      <c r="P3668">
        <f t="shared" si="278"/>
        <v>31.58</v>
      </c>
      <c r="Q3668" t="s">
        <v>8315</v>
      </c>
      <c r="R3668" t="s">
        <v>8316</v>
      </c>
      <c r="S3668" s="14">
        <f t="shared" si="279"/>
        <v>41822.90488425926</v>
      </c>
      <c r="T3668" s="14">
        <f t="shared" si="280"/>
        <v>41844.291666666664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7"/>
        <v>103</v>
      </c>
      <c r="P3669">
        <f t="shared" si="278"/>
        <v>53.36</v>
      </c>
      <c r="Q3669" t="s">
        <v>8315</v>
      </c>
      <c r="R3669" t="s">
        <v>8316</v>
      </c>
      <c r="S3669" s="14">
        <f t="shared" si="279"/>
        <v>42173.970127314817</v>
      </c>
      <c r="T3669" s="14">
        <f t="shared" si="280"/>
        <v>42203.970127314817</v>
      </c>
      <c r="U3669">
        <f t="shared" ref="U3669" si="284">YEAR(S3669)</f>
        <v>2015</v>
      </c>
    </row>
    <row r="3670" spans="1:21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7"/>
        <v>104</v>
      </c>
      <c r="P3670">
        <f t="shared" si="278"/>
        <v>36.96</v>
      </c>
      <c r="Q3670" t="s">
        <v>8315</v>
      </c>
      <c r="R3670" t="s">
        <v>8316</v>
      </c>
      <c r="S3670" s="14">
        <f t="shared" si="279"/>
        <v>42185.556157407409</v>
      </c>
      <c r="T3670" s="14">
        <f t="shared" si="280"/>
        <v>42208.772916666669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7"/>
        <v>138</v>
      </c>
      <c r="P3671">
        <f t="shared" si="278"/>
        <v>81.290000000000006</v>
      </c>
      <c r="Q3671" t="s">
        <v>8315</v>
      </c>
      <c r="R3671" t="s">
        <v>8316</v>
      </c>
      <c r="S3671" s="14">
        <f t="shared" si="279"/>
        <v>42136.675196759257</v>
      </c>
      <c r="T3671" s="14">
        <f t="shared" si="280"/>
        <v>42166.675196759257</v>
      </c>
      <c r="U3671">
        <f t="shared" ref="U3671:U3672" si="285">YEAR(S3671)</f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7"/>
        <v>110</v>
      </c>
      <c r="P3672">
        <f t="shared" si="278"/>
        <v>20.079999999999998</v>
      </c>
      <c r="Q3672" t="s">
        <v>8315</v>
      </c>
      <c r="R3672" t="s">
        <v>8316</v>
      </c>
      <c r="S3672" s="14">
        <f t="shared" si="279"/>
        <v>42142.514016203699</v>
      </c>
      <c r="T3672" s="14">
        <f t="shared" si="280"/>
        <v>42155.958333333328</v>
      </c>
      <c r="U3672">
        <f t="shared" si="285"/>
        <v>2015</v>
      </c>
    </row>
    <row r="3673" spans="1:21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7"/>
        <v>101</v>
      </c>
      <c r="P3673">
        <f t="shared" si="278"/>
        <v>88.25</v>
      </c>
      <c r="Q3673" t="s">
        <v>8315</v>
      </c>
      <c r="R3673" t="s">
        <v>8316</v>
      </c>
      <c r="S3673" s="14">
        <f t="shared" si="279"/>
        <v>41820.62809027778</v>
      </c>
      <c r="T3673" s="14">
        <f t="shared" si="280"/>
        <v>41841.165972222225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7"/>
        <v>102</v>
      </c>
      <c r="P3674">
        <f t="shared" si="278"/>
        <v>53.44</v>
      </c>
      <c r="Q3674" t="s">
        <v>8315</v>
      </c>
      <c r="R3674" t="s">
        <v>8316</v>
      </c>
      <c r="S3674" s="14">
        <f t="shared" si="279"/>
        <v>41878.946574074071</v>
      </c>
      <c r="T3674" s="14">
        <f t="shared" si="280"/>
        <v>41908.946574074071</v>
      </c>
      <c r="U3674">
        <f t="shared" ref="U3674:U3675" si="286">YEAR(S3674)</f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7"/>
        <v>114</v>
      </c>
      <c r="P3675">
        <f t="shared" si="278"/>
        <v>39.869999999999997</v>
      </c>
      <c r="Q3675" t="s">
        <v>8315</v>
      </c>
      <c r="R3675" t="s">
        <v>8316</v>
      </c>
      <c r="S3675" s="14">
        <f t="shared" si="279"/>
        <v>41914.295104166667</v>
      </c>
      <c r="T3675" s="14">
        <f t="shared" si="280"/>
        <v>41948.536111111112</v>
      </c>
      <c r="U3675">
        <f t="shared" si="286"/>
        <v>2014</v>
      </c>
    </row>
    <row r="3676" spans="1:21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7"/>
        <v>100</v>
      </c>
      <c r="P3676">
        <f t="shared" si="278"/>
        <v>145.16</v>
      </c>
      <c r="Q3676" t="s">
        <v>8315</v>
      </c>
      <c r="R3676" t="s">
        <v>8316</v>
      </c>
      <c r="S3676" s="14">
        <f t="shared" si="279"/>
        <v>42556.873020833329</v>
      </c>
      <c r="T3676" s="14">
        <f t="shared" si="280"/>
        <v>42616.873020833329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7"/>
        <v>140</v>
      </c>
      <c r="P3677">
        <f t="shared" si="278"/>
        <v>23.33</v>
      </c>
      <c r="Q3677" t="s">
        <v>8315</v>
      </c>
      <c r="R3677" t="s">
        <v>8316</v>
      </c>
      <c r="S3677" s="14">
        <f t="shared" si="279"/>
        <v>42493.597013888888</v>
      </c>
      <c r="T3677" s="14">
        <f t="shared" si="280"/>
        <v>42505.958333333328</v>
      </c>
      <c r="U3677">
        <f t="shared" ref="U3677" si="287">YEAR(S3677)</f>
        <v>2016</v>
      </c>
    </row>
    <row r="3678" spans="1:21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7"/>
        <v>129</v>
      </c>
      <c r="P3678">
        <f t="shared" si="278"/>
        <v>64.38</v>
      </c>
      <c r="Q3678" t="s">
        <v>8315</v>
      </c>
      <c r="R3678" t="s">
        <v>8316</v>
      </c>
      <c r="S3678" s="14">
        <f t="shared" si="279"/>
        <v>41876.815787037034</v>
      </c>
      <c r="T3678" s="14">
        <f t="shared" si="280"/>
        <v>41894.815787037034</v>
      </c>
    </row>
    <row r="3679" spans="1:21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7"/>
        <v>103</v>
      </c>
      <c r="P3679">
        <f t="shared" si="278"/>
        <v>62.05</v>
      </c>
      <c r="Q3679" t="s">
        <v>8315</v>
      </c>
      <c r="R3679" t="s">
        <v>8316</v>
      </c>
      <c r="S3679" s="14">
        <f t="shared" si="279"/>
        <v>41802.574282407404</v>
      </c>
      <c r="T3679" s="14">
        <f t="shared" si="280"/>
        <v>41823.165972222225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7"/>
        <v>103</v>
      </c>
      <c r="P3680">
        <f t="shared" si="278"/>
        <v>66.13</v>
      </c>
      <c r="Q3680" t="s">
        <v>8315</v>
      </c>
      <c r="R3680" t="s">
        <v>8316</v>
      </c>
      <c r="S3680" s="14">
        <f t="shared" si="279"/>
        <v>42120.531226851846</v>
      </c>
      <c r="T3680" s="14">
        <f t="shared" si="280"/>
        <v>42155.531226851846</v>
      </c>
      <c r="U3680">
        <f t="shared" ref="U3680" si="288">YEAR(S3680)</f>
        <v>2015</v>
      </c>
    </row>
    <row r="3681" spans="1:21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7"/>
        <v>110</v>
      </c>
      <c r="P3681">
        <f t="shared" si="278"/>
        <v>73.400000000000006</v>
      </c>
      <c r="Q3681" t="s">
        <v>8315</v>
      </c>
      <c r="R3681" t="s">
        <v>8316</v>
      </c>
      <c r="S3681" s="14">
        <f t="shared" si="279"/>
        <v>41786.761354166665</v>
      </c>
      <c r="T3681" s="14">
        <f t="shared" si="280"/>
        <v>41821.207638888889</v>
      </c>
    </row>
    <row r="3682" spans="1:21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7"/>
        <v>113</v>
      </c>
      <c r="P3682">
        <f t="shared" si="278"/>
        <v>99.5</v>
      </c>
      <c r="Q3682" t="s">
        <v>8315</v>
      </c>
      <c r="R3682" t="s">
        <v>8316</v>
      </c>
      <c r="S3682" s="14">
        <f t="shared" si="279"/>
        <v>42627.454097222217</v>
      </c>
      <c r="T3682" s="14">
        <f t="shared" si="280"/>
        <v>42648.454097222217</v>
      </c>
    </row>
    <row r="3683" spans="1:21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7"/>
        <v>112</v>
      </c>
      <c r="P3683">
        <f t="shared" si="278"/>
        <v>62.17</v>
      </c>
      <c r="Q3683" t="s">
        <v>8315</v>
      </c>
      <c r="R3683" t="s">
        <v>8316</v>
      </c>
      <c r="S3683" s="14">
        <f t="shared" si="279"/>
        <v>42374.651504629626</v>
      </c>
      <c r="T3683" s="14">
        <f t="shared" si="280"/>
        <v>42384.651504629626</v>
      </c>
    </row>
    <row r="3684" spans="1:21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7"/>
        <v>139</v>
      </c>
      <c r="P3684">
        <f t="shared" si="278"/>
        <v>62.33</v>
      </c>
      <c r="Q3684" t="s">
        <v>8315</v>
      </c>
      <c r="R3684" t="s">
        <v>8316</v>
      </c>
      <c r="S3684" s="14">
        <f t="shared" si="279"/>
        <v>41772.685393518521</v>
      </c>
      <c r="T3684" s="14">
        <f t="shared" si="280"/>
        <v>41806.290972222225</v>
      </c>
    </row>
    <row r="3685" spans="1:21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7"/>
        <v>111</v>
      </c>
      <c r="P3685">
        <f t="shared" si="278"/>
        <v>58.79</v>
      </c>
      <c r="Q3685" t="s">
        <v>8315</v>
      </c>
      <c r="R3685" t="s">
        <v>8316</v>
      </c>
      <c r="S3685" s="14">
        <f t="shared" si="279"/>
        <v>42633.116851851853</v>
      </c>
      <c r="T3685" s="14">
        <f t="shared" si="280"/>
        <v>42663.116851851853</v>
      </c>
    </row>
    <row r="3686" spans="1:21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7"/>
        <v>139</v>
      </c>
      <c r="P3686">
        <f t="shared" si="278"/>
        <v>45.35</v>
      </c>
      <c r="Q3686" t="s">
        <v>8315</v>
      </c>
      <c r="R3686" t="s">
        <v>8316</v>
      </c>
      <c r="S3686" s="14">
        <f t="shared" si="279"/>
        <v>42219.180393518516</v>
      </c>
      <c r="T3686" s="14">
        <f t="shared" si="280"/>
        <v>42249.180393518516</v>
      </c>
    </row>
    <row r="3687" spans="1:21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7"/>
        <v>106</v>
      </c>
      <c r="P3687">
        <f t="shared" si="278"/>
        <v>41.94</v>
      </c>
      <c r="Q3687" t="s">
        <v>8315</v>
      </c>
      <c r="R3687" t="s">
        <v>8316</v>
      </c>
      <c r="S3687" s="14">
        <f t="shared" si="279"/>
        <v>41753.593275462961</v>
      </c>
      <c r="T3687" s="14">
        <f t="shared" si="280"/>
        <v>41778.875</v>
      </c>
    </row>
    <row r="3688" spans="1:21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7"/>
        <v>101</v>
      </c>
      <c r="P3688">
        <f t="shared" si="278"/>
        <v>59.17</v>
      </c>
      <c r="Q3688" t="s">
        <v>8315</v>
      </c>
      <c r="R3688" t="s">
        <v>8316</v>
      </c>
      <c r="S3688" s="14">
        <f t="shared" si="279"/>
        <v>42230.662731481483</v>
      </c>
      <c r="T3688" s="14">
        <f t="shared" si="280"/>
        <v>42245.165972222225</v>
      </c>
    </row>
    <row r="3689" spans="1:21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7"/>
        <v>100</v>
      </c>
      <c r="P3689">
        <f t="shared" si="278"/>
        <v>200.49</v>
      </c>
      <c r="Q3689" t="s">
        <v>8315</v>
      </c>
      <c r="R3689" t="s">
        <v>8316</v>
      </c>
      <c r="S3689" s="14">
        <f t="shared" si="279"/>
        <v>41787.218229166669</v>
      </c>
      <c r="T3689" s="14">
        <f t="shared" si="280"/>
        <v>41817.218229166669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7"/>
        <v>109</v>
      </c>
      <c r="P3690">
        <f t="shared" si="278"/>
        <v>83.97</v>
      </c>
      <c r="Q3690" t="s">
        <v>8315</v>
      </c>
      <c r="R3690" t="s">
        <v>8316</v>
      </c>
      <c r="S3690" s="14">
        <f t="shared" si="279"/>
        <v>41829.787083333329</v>
      </c>
      <c r="T3690" s="14">
        <f t="shared" si="280"/>
        <v>41859.787083333329</v>
      </c>
      <c r="U3690">
        <f t="shared" ref="U3690" si="289">YEAR(S3690)</f>
        <v>2014</v>
      </c>
    </row>
    <row r="3691" spans="1:21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7"/>
        <v>118</v>
      </c>
      <c r="P3691">
        <f t="shared" si="278"/>
        <v>57.26</v>
      </c>
      <c r="Q3691" t="s">
        <v>8315</v>
      </c>
      <c r="R3691" t="s">
        <v>8316</v>
      </c>
      <c r="S3691" s="14">
        <f t="shared" si="279"/>
        <v>42147.826840277776</v>
      </c>
      <c r="T3691" s="14">
        <f t="shared" si="280"/>
        <v>42176.934027777781</v>
      </c>
    </row>
    <row r="3692" spans="1:21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7"/>
        <v>120</v>
      </c>
      <c r="P3692">
        <f t="shared" si="278"/>
        <v>58.06</v>
      </c>
      <c r="Q3692" t="s">
        <v>8315</v>
      </c>
      <c r="R3692" t="s">
        <v>8316</v>
      </c>
      <c r="S3692" s="14">
        <f t="shared" si="279"/>
        <v>41940.598182870373</v>
      </c>
      <c r="T3692" s="14">
        <f t="shared" si="280"/>
        <v>41970.639849537038</v>
      </c>
    </row>
    <row r="3693" spans="1:21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7"/>
        <v>128</v>
      </c>
      <c r="P3693">
        <f t="shared" si="278"/>
        <v>186.8</v>
      </c>
      <c r="Q3693" t="s">
        <v>8315</v>
      </c>
      <c r="R3693" t="s">
        <v>8316</v>
      </c>
      <c r="S3693" s="14">
        <f t="shared" si="279"/>
        <v>42020.700567129628</v>
      </c>
      <c r="T3693" s="14">
        <f t="shared" si="280"/>
        <v>42065.207638888889</v>
      </c>
    </row>
    <row r="3694" spans="1:21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7"/>
        <v>126</v>
      </c>
      <c r="P3694">
        <f t="shared" si="278"/>
        <v>74.12</v>
      </c>
      <c r="Q3694" t="s">
        <v>8315</v>
      </c>
      <c r="R3694" t="s">
        <v>8316</v>
      </c>
      <c r="S3694" s="14">
        <f t="shared" si="279"/>
        <v>41891.96503472222</v>
      </c>
      <c r="T3694" s="14">
        <f t="shared" si="280"/>
        <v>41901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7"/>
        <v>129</v>
      </c>
      <c r="P3695">
        <f t="shared" si="278"/>
        <v>30.71</v>
      </c>
      <c r="Q3695" t="s">
        <v>8315</v>
      </c>
      <c r="R3695" t="s">
        <v>8316</v>
      </c>
      <c r="S3695" s="14">
        <f t="shared" si="279"/>
        <v>42309.191307870366</v>
      </c>
      <c r="T3695" s="14">
        <f t="shared" si="280"/>
        <v>42338.9375</v>
      </c>
      <c r="U3695">
        <f t="shared" ref="U3695" si="290">YEAR(S3695)</f>
        <v>2015</v>
      </c>
    </row>
    <row r="3696" spans="1:21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7"/>
        <v>107</v>
      </c>
      <c r="P3696">
        <f t="shared" si="278"/>
        <v>62.67</v>
      </c>
      <c r="Q3696" t="s">
        <v>8315</v>
      </c>
      <c r="R3696" t="s">
        <v>8316</v>
      </c>
      <c r="S3696" s="14">
        <f t="shared" si="279"/>
        <v>42490.133877314816</v>
      </c>
      <c r="T3696" s="14">
        <f t="shared" si="280"/>
        <v>42527.083333333328</v>
      </c>
    </row>
    <row r="3697" spans="1:21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7"/>
        <v>100</v>
      </c>
      <c r="P3697">
        <f t="shared" si="278"/>
        <v>121.36</v>
      </c>
      <c r="Q3697" t="s">
        <v>8315</v>
      </c>
      <c r="R3697" t="s">
        <v>8316</v>
      </c>
      <c r="S3697" s="14">
        <f t="shared" si="279"/>
        <v>41995.870486111111</v>
      </c>
      <c r="T3697" s="14">
        <f t="shared" si="280"/>
        <v>42015.870486111111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7"/>
        <v>155</v>
      </c>
      <c r="P3698">
        <f t="shared" si="278"/>
        <v>39.74</v>
      </c>
      <c r="Q3698" t="s">
        <v>8315</v>
      </c>
      <c r="R3698" t="s">
        <v>8316</v>
      </c>
      <c r="S3698" s="14">
        <f t="shared" si="279"/>
        <v>41988.617083333331</v>
      </c>
      <c r="T3698" s="14">
        <f t="shared" si="280"/>
        <v>42048.617083333331</v>
      </c>
      <c r="U3698">
        <f t="shared" ref="U3698:U3699" si="291">YEAR(S3698)</f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7"/>
        <v>108</v>
      </c>
      <c r="P3699">
        <f t="shared" si="278"/>
        <v>72</v>
      </c>
      <c r="Q3699" t="s">
        <v>8315</v>
      </c>
      <c r="R3699" t="s">
        <v>8316</v>
      </c>
      <c r="S3699" s="14">
        <f t="shared" si="279"/>
        <v>42479.465833333335</v>
      </c>
      <c r="T3699" s="14">
        <f t="shared" si="280"/>
        <v>42500.465833333335</v>
      </c>
      <c r="U3699">
        <f t="shared" si="291"/>
        <v>2016</v>
      </c>
    </row>
    <row r="3700" spans="1:21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7"/>
        <v>111</v>
      </c>
      <c r="P3700">
        <f t="shared" si="278"/>
        <v>40.630000000000003</v>
      </c>
      <c r="Q3700" t="s">
        <v>8315</v>
      </c>
      <c r="R3700" t="s">
        <v>8316</v>
      </c>
      <c r="S3700" s="14">
        <f t="shared" si="279"/>
        <v>42401.806562500002</v>
      </c>
      <c r="T3700" s="14">
        <f t="shared" si="280"/>
        <v>42431.806562500002</v>
      </c>
    </row>
    <row r="3701" spans="1:21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7"/>
        <v>101</v>
      </c>
      <c r="P3701">
        <f t="shared" si="278"/>
        <v>63</v>
      </c>
      <c r="Q3701" t="s">
        <v>8315</v>
      </c>
      <c r="R3701" t="s">
        <v>8316</v>
      </c>
      <c r="S3701" s="14">
        <f t="shared" si="279"/>
        <v>41897.602037037039</v>
      </c>
      <c r="T3701" s="14">
        <f t="shared" si="280"/>
        <v>41927.602037037039</v>
      </c>
    </row>
    <row r="3702" spans="1:21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t="s">
        <v>8315</v>
      </c>
      <c r="R3702" t="s">
        <v>8316</v>
      </c>
      <c r="S3702" s="14">
        <f t="shared" si="279"/>
        <v>41882.585648148146</v>
      </c>
      <c r="T3702" s="14">
        <f t="shared" si="280"/>
        <v>41912.666666666664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7"/>
        <v>100</v>
      </c>
      <c r="P3703">
        <f t="shared" si="278"/>
        <v>38.590000000000003</v>
      </c>
      <c r="Q3703" t="s">
        <v>8315</v>
      </c>
      <c r="R3703" t="s">
        <v>8316</v>
      </c>
      <c r="S3703" s="14">
        <f t="shared" si="279"/>
        <v>42129.541585648149</v>
      </c>
      <c r="T3703" s="14">
        <f t="shared" si="280"/>
        <v>42159.541585648149</v>
      </c>
      <c r="U3703">
        <f t="shared" ref="U3703:U3706" si="292">YEAR(S3703)</f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109</v>
      </c>
      <c r="P3704">
        <f t="shared" si="278"/>
        <v>155.94999999999999</v>
      </c>
      <c r="Q3704" t="s">
        <v>8315</v>
      </c>
      <c r="R3704" t="s">
        <v>8316</v>
      </c>
      <c r="S3704" s="14">
        <f t="shared" si="279"/>
        <v>42524.53800925926</v>
      </c>
      <c r="T3704" s="14">
        <f t="shared" si="280"/>
        <v>42561.957638888889</v>
      </c>
      <c r="U3704">
        <f t="shared" si="292"/>
        <v>2016</v>
      </c>
    </row>
    <row r="3705" spans="1:21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7"/>
        <v>123</v>
      </c>
      <c r="P3705">
        <f t="shared" si="278"/>
        <v>43.2</v>
      </c>
      <c r="Q3705" t="s">
        <v>8315</v>
      </c>
      <c r="R3705" t="s">
        <v>8316</v>
      </c>
      <c r="S3705" s="14">
        <f t="shared" si="279"/>
        <v>42556.504490740743</v>
      </c>
      <c r="T3705" s="14">
        <f t="shared" si="280"/>
        <v>42595.290972222225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7"/>
        <v>136</v>
      </c>
      <c r="P3706">
        <f t="shared" si="278"/>
        <v>15.15</v>
      </c>
      <c r="Q3706" t="s">
        <v>8315</v>
      </c>
      <c r="R3706" t="s">
        <v>8316</v>
      </c>
      <c r="S3706" s="14">
        <f t="shared" si="279"/>
        <v>42461.689745370371</v>
      </c>
      <c r="T3706" s="14">
        <f t="shared" si="280"/>
        <v>42521.689745370371</v>
      </c>
      <c r="U3706">
        <f t="shared" si="292"/>
        <v>2016</v>
      </c>
    </row>
    <row r="3707" spans="1:21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7"/>
        <v>103</v>
      </c>
      <c r="P3707">
        <f t="shared" si="278"/>
        <v>83.57</v>
      </c>
      <c r="Q3707" t="s">
        <v>8315</v>
      </c>
      <c r="R3707" t="s">
        <v>8316</v>
      </c>
      <c r="S3707" s="14">
        <f t="shared" si="279"/>
        <v>41792.542986111112</v>
      </c>
      <c r="T3707" s="14">
        <f t="shared" si="280"/>
        <v>41813.75</v>
      </c>
    </row>
    <row r="3708" spans="1:21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7"/>
        <v>121</v>
      </c>
      <c r="P3708">
        <f t="shared" si="278"/>
        <v>140</v>
      </c>
      <c r="Q3708" t="s">
        <v>8315</v>
      </c>
      <c r="R3708" t="s">
        <v>8316</v>
      </c>
      <c r="S3708" s="14">
        <f t="shared" si="279"/>
        <v>41879.913761574076</v>
      </c>
      <c r="T3708" s="14">
        <f t="shared" si="280"/>
        <v>41894.913761574076</v>
      </c>
    </row>
    <row r="3709" spans="1:21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7"/>
        <v>186</v>
      </c>
      <c r="P3709">
        <f t="shared" si="278"/>
        <v>80.87</v>
      </c>
      <c r="Q3709" t="s">
        <v>8315</v>
      </c>
      <c r="R3709" t="s">
        <v>8316</v>
      </c>
      <c r="S3709" s="14">
        <f t="shared" si="279"/>
        <v>42552.048356481479</v>
      </c>
      <c r="T3709" s="14">
        <f t="shared" si="280"/>
        <v>42573.226388888885</v>
      </c>
    </row>
    <row r="3710" spans="1:21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7"/>
        <v>300</v>
      </c>
      <c r="P3710">
        <f t="shared" si="278"/>
        <v>53.85</v>
      </c>
      <c r="Q3710" t="s">
        <v>8315</v>
      </c>
      <c r="R3710" t="s">
        <v>8316</v>
      </c>
      <c r="S3710" s="14">
        <f t="shared" si="279"/>
        <v>41810.142199074071</v>
      </c>
      <c r="T3710" s="14">
        <f t="shared" si="280"/>
        <v>41824.142199074071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7"/>
        <v>108</v>
      </c>
      <c r="P3711">
        <f t="shared" si="278"/>
        <v>30.93</v>
      </c>
      <c r="Q3711" t="s">
        <v>8315</v>
      </c>
      <c r="R3711" t="s">
        <v>8316</v>
      </c>
      <c r="S3711" s="14">
        <f t="shared" si="279"/>
        <v>41785.707708333335</v>
      </c>
      <c r="T3711" s="14">
        <f t="shared" si="280"/>
        <v>41815.707708333335</v>
      </c>
      <c r="U3711">
        <f t="shared" ref="U3711" si="293">YEAR(S3711)</f>
        <v>2014</v>
      </c>
    </row>
    <row r="3712" spans="1:21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7"/>
        <v>141</v>
      </c>
      <c r="P3712">
        <f t="shared" si="278"/>
        <v>67.959999999999994</v>
      </c>
      <c r="Q3712" t="s">
        <v>8315</v>
      </c>
      <c r="R3712" t="s">
        <v>8316</v>
      </c>
      <c r="S3712" s="14">
        <f t="shared" si="279"/>
        <v>42072.576249999998</v>
      </c>
      <c r="T3712" s="14">
        <f t="shared" si="280"/>
        <v>42097.576249999998</v>
      </c>
    </row>
    <row r="3713" spans="1:21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7"/>
        <v>114</v>
      </c>
      <c r="P3713">
        <f t="shared" si="278"/>
        <v>27.14</v>
      </c>
      <c r="Q3713" t="s">
        <v>8315</v>
      </c>
      <c r="R3713" t="s">
        <v>8316</v>
      </c>
      <c r="S3713" s="14">
        <f t="shared" si="279"/>
        <v>41779.724224537036</v>
      </c>
      <c r="T3713" s="14">
        <f t="shared" si="280"/>
        <v>41805.666666666664</v>
      </c>
    </row>
    <row r="3714" spans="1:21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7"/>
        <v>154</v>
      </c>
      <c r="P3714">
        <f t="shared" si="278"/>
        <v>110.87</v>
      </c>
      <c r="Q3714" t="s">
        <v>8315</v>
      </c>
      <c r="R3714" t="s">
        <v>8316</v>
      </c>
      <c r="S3714" s="14">
        <f t="shared" si="279"/>
        <v>42134.172071759262</v>
      </c>
      <c r="T3714" s="14">
        <f t="shared" si="280"/>
        <v>42155.290972222225</v>
      </c>
    </row>
    <row r="3715" spans="1:21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t="s">
        <v>8315</v>
      </c>
      <c r="R3715" t="s">
        <v>8316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</row>
    <row r="3716" spans="1:21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t="s">
        <v>8315</v>
      </c>
      <c r="R3716" t="s">
        <v>8316</v>
      </c>
      <c r="S3716" s="14">
        <f t="shared" si="296"/>
        <v>42118.556331018524</v>
      </c>
      <c r="T3716" s="14">
        <f t="shared" si="297"/>
        <v>42150.165972222225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t="s">
        <v>8315</v>
      </c>
      <c r="R3717" t="s">
        <v>8316</v>
      </c>
      <c r="S3717" s="14">
        <f t="shared" si="296"/>
        <v>42036.995590277773</v>
      </c>
      <c r="T3717" s="14">
        <f t="shared" si="297"/>
        <v>42094.536111111112</v>
      </c>
      <c r="U3717">
        <f t="shared" ref="U3717" si="298">YEAR(S3717)</f>
        <v>2015</v>
      </c>
    </row>
    <row r="3718" spans="1:21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t="s">
        <v>8315</v>
      </c>
      <c r="R3718" t="s">
        <v>8316</v>
      </c>
      <c r="S3718" s="14">
        <f t="shared" si="296"/>
        <v>42360.887835648144</v>
      </c>
      <c r="T3718" s="14">
        <f t="shared" si="297"/>
        <v>42390.887835648144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t="s">
        <v>8315</v>
      </c>
      <c r="R3719" t="s">
        <v>8316</v>
      </c>
      <c r="S3719" s="14">
        <f t="shared" si="296"/>
        <v>42102.866307870368</v>
      </c>
      <c r="T3719" s="14">
        <f t="shared" si="297"/>
        <v>42133.866307870368</v>
      </c>
      <c r="U3719">
        <f t="shared" ref="U3719:U3721" si="299">YEAR(S3719)</f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t="s">
        <v>8315</v>
      </c>
      <c r="R3720" t="s">
        <v>8316</v>
      </c>
      <c r="S3720" s="14">
        <f t="shared" si="296"/>
        <v>42032.716145833328</v>
      </c>
      <c r="T3720" s="14">
        <f t="shared" si="297"/>
        <v>42062.716145833328</v>
      </c>
      <c r="U3720">
        <f t="shared" si="299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t="s">
        <v>8315</v>
      </c>
      <c r="R3721" t="s">
        <v>8316</v>
      </c>
      <c r="S3721" s="14">
        <f t="shared" si="296"/>
        <v>42147.729930555557</v>
      </c>
      <c r="T3721" s="14">
        <f t="shared" si="297"/>
        <v>42177.729930555557</v>
      </c>
      <c r="U3721">
        <f t="shared" si="299"/>
        <v>2015</v>
      </c>
    </row>
    <row r="3722" spans="1:21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t="s">
        <v>8315</v>
      </c>
      <c r="R3722" t="s">
        <v>8316</v>
      </c>
      <c r="S3722" s="14">
        <f t="shared" si="296"/>
        <v>42165.993125000001</v>
      </c>
      <c r="T3722" s="14">
        <f t="shared" si="297"/>
        <v>42187.993125000001</v>
      </c>
    </row>
    <row r="3723" spans="1:21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t="s">
        <v>8315</v>
      </c>
      <c r="R3723" t="s">
        <v>8316</v>
      </c>
      <c r="S3723" s="14">
        <f t="shared" si="296"/>
        <v>41927.936157407406</v>
      </c>
      <c r="T3723" s="14">
        <f t="shared" si="297"/>
        <v>41948.977824074071</v>
      </c>
    </row>
    <row r="3724" spans="1:21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t="s">
        <v>8315</v>
      </c>
      <c r="R3724" t="s">
        <v>8316</v>
      </c>
      <c r="S3724" s="14">
        <f t="shared" si="296"/>
        <v>42381.671840277777</v>
      </c>
      <c r="T3724" s="14">
        <f t="shared" si="297"/>
        <v>42411.957638888889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t="s">
        <v>8315</v>
      </c>
      <c r="R3725" t="s">
        <v>8316</v>
      </c>
      <c r="S3725" s="14">
        <f t="shared" si="296"/>
        <v>41943.753032407411</v>
      </c>
      <c r="T3725" s="14">
        <f t="shared" si="297"/>
        <v>41973.794699074075</v>
      </c>
      <c r="U3725">
        <f t="shared" ref="U3725:U3727" si="300">YEAR(S3725)</f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t="s">
        <v>8315</v>
      </c>
      <c r="R3726" t="s">
        <v>8316</v>
      </c>
      <c r="S3726" s="14">
        <f t="shared" si="296"/>
        <v>42465.491435185191</v>
      </c>
      <c r="T3726" s="14">
        <f t="shared" si="297"/>
        <v>42494.958333333328</v>
      </c>
      <c r="U3726">
        <f t="shared" si="300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t="s">
        <v>8315</v>
      </c>
      <c r="R3727" t="s">
        <v>8316</v>
      </c>
      <c r="S3727" s="14">
        <f t="shared" si="296"/>
        <v>42401.945219907408</v>
      </c>
      <c r="T3727" s="14">
        <f t="shared" si="297"/>
        <v>42418.895833333328</v>
      </c>
      <c r="U3727">
        <f t="shared" si="300"/>
        <v>2016</v>
      </c>
    </row>
    <row r="3728" spans="1:21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t="s">
        <v>8315</v>
      </c>
      <c r="R3728" t="s">
        <v>8316</v>
      </c>
      <c r="S3728" s="14">
        <f t="shared" si="296"/>
        <v>42462.140868055561</v>
      </c>
      <c r="T3728" s="14">
        <f t="shared" si="297"/>
        <v>42489.875</v>
      </c>
    </row>
    <row r="3729" spans="1:21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t="s">
        <v>8315</v>
      </c>
      <c r="R3729" t="s">
        <v>8316</v>
      </c>
      <c r="S3729" s="14">
        <f t="shared" si="296"/>
        <v>42632.348310185189</v>
      </c>
      <c r="T3729" s="14">
        <f t="shared" si="297"/>
        <v>42663.204861111109</v>
      </c>
    </row>
    <row r="3730" spans="1:21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t="s">
        <v>8315</v>
      </c>
      <c r="R3730" t="s">
        <v>8316</v>
      </c>
      <c r="S3730" s="14">
        <f t="shared" si="296"/>
        <v>42205.171018518522</v>
      </c>
      <c r="T3730" s="14">
        <f t="shared" si="297"/>
        <v>42235.171018518522</v>
      </c>
    </row>
    <row r="3731" spans="1:21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t="s">
        <v>8315</v>
      </c>
      <c r="R3731" t="s">
        <v>8316</v>
      </c>
      <c r="S3731" s="14">
        <f t="shared" si="296"/>
        <v>42041.205000000002</v>
      </c>
      <c r="T3731" s="14">
        <f t="shared" si="297"/>
        <v>42086.16333333333</v>
      </c>
    </row>
    <row r="3732" spans="1:21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t="s">
        <v>8315</v>
      </c>
      <c r="R3732" t="s">
        <v>8316</v>
      </c>
      <c r="S3732" s="14">
        <f t="shared" si="296"/>
        <v>42203.677766203706</v>
      </c>
      <c r="T3732" s="14">
        <f t="shared" si="297"/>
        <v>42233.677766203706</v>
      </c>
    </row>
    <row r="3733" spans="1:21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t="s">
        <v>8315</v>
      </c>
      <c r="R3733" t="s">
        <v>8316</v>
      </c>
      <c r="S3733" s="14">
        <f t="shared" si="296"/>
        <v>41983.752847222218</v>
      </c>
      <c r="T3733" s="14">
        <f t="shared" si="297"/>
        <v>42014.140972222223</v>
      </c>
    </row>
    <row r="3734" spans="1:21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t="s">
        <v>8315</v>
      </c>
      <c r="R3734" t="s">
        <v>8316</v>
      </c>
      <c r="S3734" s="14">
        <f t="shared" si="296"/>
        <v>41968.677465277782</v>
      </c>
      <c r="T3734" s="14">
        <f t="shared" si="297"/>
        <v>42028.5</v>
      </c>
    </row>
    <row r="3735" spans="1:21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t="s">
        <v>8315</v>
      </c>
      <c r="R3735" t="s">
        <v>8316</v>
      </c>
      <c r="S3735" s="14">
        <f t="shared" si="296"/>
        <v>42103.024398148147</v>
      </c>
      <c r="T3735" s="14">
        <f t="shared" si="297"/>
        <v>42112.9375</v>
      </c>
    </row>
    <row r="3736" spans="1:21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t="s">
        <v>8315</v>
      </c>
      <c r="R3736" t="s">
        <v>8316</v>
      </c>
      <c r="S3736" s="14">
        <f t="shared" si="296"/>
        <v>42089.901574074072</v>
      </c>
      <c r="T3736" s="14">
        <f t="shared" si="297"/>
        <v>42149.901574074072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t="s">
        <v>8315</v>
      </c>
      <c r="R3737" t="s">
        <v>8316</v>
      </c>
      <c r="S3737" s="14">
        <f t="shared" si="296"/>
        <v>42122.693159722221</v>
      </c>
      <c r="T3737" s="14">
        <f t="shared" si="297"/>
        <v>42152.693159722221</v>
      </c>
      <c r="U3737">
        <f t="shared" ref="U3737:U3738" si="301">YEAR(S3737)</f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t="s">
        <v>8315</v>
      </c>
      <c r="R3738" t="s">
        <v>8316</v>
      </c>
      <c r="S3738" s="14">
        <f t="shared" si="296"/>
        <v>42048.711724537032</v>
      </c>
      <c r="T3738" s="14">
        <f t="shared" si="297"/>
        <v>42086.75</v>
      </c>
      <c r="U3738">
        <f t="shared" si="301"/>
        <v>2015</v>
      </c>
    </row>
    <row r="3739" spans="1:21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t="s">
        <v>8315</v>
      </c>
      <c r="R3739" t="s">
        <v>8316</v>
      </c>
      <c r="S3739" s="14">
        <f t="shared" si="296"/>
        <v>42297.691006944442</v>
      </c>
      <c r="T3739" s="14">
        <f t="shared" si="297"/>
        <v>42320.290972222225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t="s">
        <v>8315</v>
      </c>
      <c r="R3740" t="s">
        <v>8316</v>
      </c>
      <c r="S3740" s="14">
        <f t="shared" si="296"/>
        <v>41813.938715277778</v>
      </c>
      <c r="T3740" s="14">
        <f t="shared" si="297"/>
        <v>41835.916666666664</v>
      </c>
      <c r="U3740">
        <f t="shared" ref="U3740:U3741" si="302">YEAR(S3740)</f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t="s">
        <v>8315</v>
      </c>
      <c r="R3741" t="s">
        <v>8316</v>
      </c>
      <c r="S3741" s="14">
        <f t="shared" si="296"/>
        <v>42548.449861111112</v>
      </c>
      <c r="T3741" s="14">
        <f t="shared" si="297"/>
        <v>42568.449861111112</v>
      </c>
      <c r="U3741">
        <f t="shared" si="302"/>
        <v>2016</v>
      </c>
    </row>
    <row r="3742" spans="1:21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t="s">
        <v>8315</v>
      </c>
      <c r="R3742" t="s">
        <v>8316</v>
      </c>
      <c r="S3742" s="14">
        <f t="shared" si="296"/>
        <v>41833.089756944442</v>
      </c>
      <c r="T3742" s="14">
        <f t="shared" si="297"/>
        <v>41863.079143518517</v>
      </c>
    </row>
    <row r="3743" spans="1:21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t="s">
        <v>8315</v>
      </c>
      <c r="R3743" t="s">
        <v>8316</v>
      </c>
      <c r="S3743" s="14">
        <f t="shared" si="296"/>
        <v>42325.920717592591</v>
      </c>
      <c r="T3743" s="14">
        <f t="shared" si="297"/>
        <v>42355.920717592591</v>
      </c>
    </row>
    <row r="3744" spans="1:21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t="s">
        <v>8315</v>
      </c>
      <c r="R3744" t="s">
        <v>8316</v>
      </c>
      <c r="S3744" s="14">
        <f t="shared" si="296"/>
        <v>41858.214629629627</v>
      </c>
      <c r="T3744" s="14">
        <f t="shared" si="297"/>
        <v>41888.214629629627</v>
      </c>
    </row>
    <row r="3745" spans="1:21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t="s">
        <v>8315</v>
      </c>
      <c r="R3745" t="s">
        <v>8316</v>
      </c>
      <c r="S3745" s="14">
        <f t="shared" si="296"/>
        <v>41793.710231481484</v>
      </c>
      <c r="T3745" s="14">
        <f t="shared" si="297"/>
        <v>41823.710231481484</v>
      </c>
    </row>
    <row r="3746" spans="1:21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t="s">
        <v>8315</v>
      </c>
      <c r="R3746" t="s">
        <v>8316</v>
      </c>
      <c r="S3746" s="14">
        <f t="shared" si="296"/>
        <v>41793.814259259263</v>
      </c>
      <c r="T3746" s="14">
        <f t="shared" si="297"/>
        <v>41825.165972222225</v>
      </c>
    </row>
    <row r="3747" spans="1:21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t="s">
        <v>8315</v>
      </c>
      <c r="R3747" t="s">
        <v>8316</v>
      </c>
      <c r="S3747" s="14">
        <f t="shared" si="296"/>
        <v>41831.697939814818</v>
      </c>
      <c r="T3747" s="14">
        <f t="shared" si="297"/>
        <v>41861.697939814818</v>
      </c>
    </row>
    <row r="3748" spans="1:21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t="s">
        <v>8315</v>
      </c>
      <c r="R3748" t="s">
        <v>8316</v>
      </c>
      <c r="S3748" s="14">
        <f t="shared" si="296"/>
        <v>42621.389340277776</v>
      </c>
      <c r="T3748" s="14">
        <f t="shared" si="297"/>
        <v>42651.389340277776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t="s">
        <v>8315</v>
      </c>
      <c r="R3749" t="s">
        <v>8316</v>
      </c>
      <c r="S3749" s="14">
        <f t="shared" si="296"/>
        <v>42164.299722222218</v>
      </c>
      <c r="T3749" s="14">
        <f t="shared" si="297"/>
        <v>42190.957638888889</v>
      </c>
      <c r="U3749">
        <f t="shared" ref="U3749" si="303">YEAR(S3749)</f>
        <v>2015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t="s">
        <v>8315</v>
      </c>
      <c r="R3750" t="s">
        <v>8357</v>
      </c>
      <c r="S3750" s="14">
        <f t="shared" si="296"/>
        <v>42395.706435185188</v>
      </c>
      <c r="T3750" s="14">
        <f t="shared" si="297"/>
        <v>42416.249305555553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t="s">
        <v>8315</v>
      </c>
      <c r="R3751" t="s">
        <v>8357</v>
      </c>
      <c r="S3751" s="14">
        <f t="shared" si="296"/>
        <v>42458.127175925925</v>
      </c>
      <c r="T3751" s="14">
        <f t="shared" si="297"/>
        <v>42489.165972222225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t="s">
        <v>8315</v>
      </c>
      <c r="R3752" t="s">
        <v>8357</v>
      </c>
      <c r="S3752" s="14">
        <f t="shared" si="296"/>
        <v>42016.981574074074</v>
      </c>
      <c r="T3752" s="14">
        <f t="shared" si="297"/>
        <v>42045.332638888889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t="s">
        <v>8315</v>
      </c>
      <c r="R3753" t="s">
        <v>8357</v>
      </c>
      <c r="S3753" s="14">
        <f t="shared" si="296"/>
        <v>42403.035567129627</v>
      </c>
      <c r="T3753" s="14">
        <f t="shared" si="297"/>
        <v>42462.993900462956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t="s">
        <v>8315</v>
      </c>
      <c r="R3754" t="s">
        <v>8357</v>
      </c>
      <c r="S3754" s="14">
        <f t="shared" si="296"/>
        <v>42619.802488425921</v>
      </c>
      <c r="T3754" s="14">
        <f t="shared" si="297"/>
        <v>42659.875</v>
      </c>
      <c r="U3754">
        <f>YEAR(S3754)</f>
        <v>2016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t="s">
        <v>8315</v>
      </c>
      <c r="R3755" t="s">
        <v>8357</v>
      </c>
      <c r="S3755" s="14">
        <f t="shared" si="296"/>
        <v>42128.824074074073</v>
      </c>
      <c r="T3755" s="14">
        <f t="shared" si="297"/>
        <v>42158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t="s">
        <v>8315</v>
      </c>
      <c r="R3756" t="s">
        <v>8357</v>
      </c>
      <c r="S3756" s="14">
        <f t="shared" si="296"/>
        <v>41808.881215277775</v>
      </c>
      <c r="T3756" s="14">
        <f t="shared" si="297"/>
        <v>41846.207638888889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t="s">
        <v>8315</v>
      </c>
      <c r="R3757" t="s">
        <v>8357</v>
      </c>
      <c r="S3757" s="14">
        <f t="shared" si="296"/>
        <v>42445.866979166662</v>
      </c>
      <c r="T3757" s="14">
        <f t="shared" si="297"/>
        <v>42475.866979166662</v>
      </c>
      <c r="U3757">
        <f>YEAR(S3757)</f>
        <v>2016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t="s">
        <v>8315</v>
      </c>
      <c r="R3758" t="s">
        <v>8357</v>
      </c>
      <c r="S3758" s="14">
        <f t="shared" si="296"/>
        <v>41771.814791666664</v>
      </c>
      <c r="T3758" s="14">
        <f t="shared" si="297"/>
        <v>41801.814791666664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t="s">
        <v>8315</v>
      </c>
      <c r="R3759" t="s">
        <v>8357</v>
      </c>
      <c r="S3759" s="14">
        <f t="shared" si="296"/>
        <v>41954.850868055553</v>
      </c>
      <c r="T3759" s="14">
        <f t="shared" si="297"/>
        <v>41974.850868055553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t="s">
        <v>8315</v>
      </c>
      <c r="R3760" t="s">
        <v>8357</v>
      </c>
      <c r="S3760" s="14">
        <f t="shared" si="296"/>
        <v>41747.471504629626</v>
      </c>
      <c r="T3760" s="14">
        <f t="shared" si="297"/>
        <v>41778.208333333336</v>
      </c>
    </row>
    <row r="3761" spans="1:21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t="s">
        <v>8315</v>
      </c>
      <c r="R3761" t="s">
        <v>8357</v>
      </c>
      <c r="S3761" s="14">
        <f t="shared" si="296"/>
        <v>42182.108252314814</v>
      </c>
      <c r="T3761" s="14">
        <f t="shared" si="297"/>
        <v>42242.108252314814</v>
      </c>
    </row>
    <row r="3762" spans="1:21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t="s">
        <v>8315</v>
      </c>
      <c r="R3762" t="s">
        <v>8357</v>
      </c>
      <c r="S3762" s="14">
        <f t="shared" si="296"/>
        <v>41739.525300925925</v>
      </c>
      <c r="T3762" s="14">
        <f t="shared" si="297"/>
        <v>41764.525300925925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t="s">
        <v>8315</v>
      </c>
      <c r="R3763" t="s">
        <v>8357</v>
      </c>
      <c r="S3763" s="14">
        <f t="shared" si="296"/>
        <v>42173.466863425929</v>
      </c>
      <c r="T3763" s="14">
        <f t="shared" si="297"/>
        <v>42226.958333333328</v>
      </c>
      <c r="U3763">
        <f t="shared" ref="U3763:U3764" si="304">YEAR(S3763)</f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t="s">
        <v>8315</v>
      </c>
      <c r="R3764" t="s">
        <v>8357</v>
      </c>
      <c r="S3764" s="14">
        <f t="shared" si="296"/>
        <v>42193.813530092593</v>
      </c>
      <c r="T3764" s="14">
        <f t="shared" si="297"/>
        <v>42218.813530092593</v>
      </c>
      <c r="U3764">
        <f t="shared" si="304"/>
        <v>2015</v>
      </c>
    </row>
    <row r="3765" spans="1:21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t="s">
        <v>8315</v>
      </c>
      <c r="R3765" t="s">
        <v>8357</v>
      </c>
      <c r="S3765" s="14">
        <f t="shared" si="296"/>
        <v>42065.750300925924</v>
      </c>
      <c r="T3765" s="14">
        <f t="shared" si="297"/>
        <v>42095.708634259259</v>
      </c>
    </row>
    <row r="3766" spans="1:21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t="s">
        <v>8315</v>
      </c>
      <c r="R3766" t="s">
        <v>8357</v>
      </c>
      <c r="S3766" s="14">
        <f t="shared" si="296"/>
        <v>42499.842962962968</v>
      </c>
      <c r="T3766" s="14">
        <f t="shared" si="297"/>
        <v>42519.024999999994</v>
      </c>
    </row>
    <row r="3767" spans="1:21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t="s">
        <v>8315</v>
      </c>
      <c r="R3767" t="s">
        <v>8357</v>
      </c>
      <c r="S3767" s="14">
        <f t="shared" si="296"/>
        <v>41820.776412037041</v>
      </c>
      <c r="T3767" s="14">
        <f t="shared" si="297"/>
        <v>41850.776412037041</v>
      </c>
    </row>
    <row r="3768" spans="1:21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t="s">
        <v>8315</v>
      </c>
      <c r="R3768" t="s">
        <v>8357</v>
      </c>
      <c r="S3768" s="14">
        <f t="shared" si="296"/>
        <v>41788.167187500003</v>
      </c>
      <c r="T3768" s="14">
        <f t="shared" si="297"/>
        <v>41823.167187500003</v>
      </c>
    </row>
    <row r="3769" spans="1:21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t="s">
        <v>8315</v>
      </c>
      <c r="R3769" t="s">
        <v>8357</v>
      </c>
      <c r="S3769" s="14">
        <f t="shared" si="296"/>
        <v>42050.019641203704</v>
      </c>
      <c r="T3769" s="14">
        <f t="shared" si="297"/>
        <v>42064.207638888889</v>
      </c>
    </row>
    <row r="3770" spans="1:21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t="s">
        <v>8315</v>
      </c>
      <c r="R3770" t="s">
        <v>8357</v>
      </c>
      <c r="S3770" s="14">
        <f t="shared" si="296"/>
        <v>41772.727893518517</v>
      </c>
      <c r="T3770" s="14">
        <f t="shared" si="297"/>
        <v>41802.727893518517</v>
      </c>
    </row>
    <row r="3771" spans="1:21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t="s">
        <v>8315</v>
      </c>
      <c r="R3771" t="s">
        <v>8357</v>
      </c>
      <c r="S3771" s="14">
        <f t="shared" si="296"/>
        <v>42445.598136574074</v>
      </c>
      <c r="T3771" s="14">
        <f t="shared" si="297"/>
        <v>42475.598136574074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t="s">
        <v>8315</v>
      </c>
      <c r="R3772" t="s">
        <v>8357</v>
      </c>
      <c r="S3772" s="14">
        <f t="shared" si="296"/>
        <v>42138.930671296301</v>
      </c>
      <c r="T3772" s="14">
        <f t="shared" si="297"/>
        <v>42168.930671296301</v>
      </c>
      <c r="U3772">
        <f>YEAR(S3772)</f>
        <v>2015</v>
      </c>
    </row>
    <row r="3773" spans="1:21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t="s">
        <v>8315</v>
      </c>
      <c r="R3773" t="s">
        <v>8357</v>
      </c>
      <c r="S3773" s="14">
        <f t="shared" si="296"/>
        <v>42493.857083333336</v>
      </c>
      <c r="T3773" s="14">
        <f t="shared" si="297"/>
        <v>42508</v>
      </c>
    </row>
    <row r="3774" spans="1:21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t="s">
        <v>8315</v>
      </c>
      <c r="R3774" t="s">
        <v>8357</v>
      </c>
      <c r="S3774" s="14">
        <f t="shared" si="296"/>
        <v>42682.616967592592</v>
      </c>
      <c r="T3774" s="14">
        <f t="shared" si="297"/>
        <v>42703.25</v>
      </c>
    </row>
    <row r="3775" spans="1:21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t="s">
        <v>8315</v>
      </c>
      <c r="R3775" t="s">
        <v>8357</v>
      </c>
      <c r="S3775" s="14">
        <f t="shared" si="296"/>
        <v>42656.005173611105</v>
      </c>
      <c r="T3775" s="14">
        <f t="shared" si="297"/>
        <v>42689.088888888888</v>
      </c>
    </row>
    <row r="3776" spans="1:21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t="s">
        <v>8315</v>
      </c>
      <c r="R3776" t="s">
        <v>8357</v>
      </c>
      <c r="S3776" s="14">
        <f t="shared" si="296"/>
        <v>42087.792303240742</v>
      </c>
      <c r="T3776" s="14">
        <f t="shared" si="297"/>
        <v>42103.792303240742</v>
      </c>
    </row>
    <row r="3777" spans="1:21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t="s">
        <v>8315</v>
      </c>
      <c r="R3777" t="s">
        <v>8357</v>
      </c>
      <c r="S3777" s="14">
        <f t="shared" si="296"/>
        <v>42075.942627314813</v>
      </c>
      <c r="T3777" s="14">
        <f t="shared" si="297"/>
        <v>42103.166666666672</v>
      </c>
    </row>
    <row r="3778" spans="1:21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t="s">
        <v>8315</v>
      </c>
      <c r="R3778" t="s">
        <v>8357</v>
      </c>
      <c r="S3778" s="14">
        <f t="shared" si="296"/>
        <v>41814.367800925924</v>
      </c>
      <c r="T3778" s="14">
        <f t="shared" si="297"/>
        <v>41852.041666666664</v>
      </c>
    </row>
    <row r="3779" spans="1:21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05">ROUND(E3779/D3779*100,0)</f>
        <v>143</v>
      </c>
      <c r="P3779">
        <f t="shared" ref="P3779:P3842" si="306">IFERROR(ROUND(E3779/L3779,2),0)</f>
        <v>48.54</v>
      </c>
      <c r="Q3779" t="s">
        <v>8315</v>
      </c>
      <c r="R3779" t="s">
        <v>8357</v>
      </c>
      <c r="S3779" s="14">
        <f t="shared" ref="S3779:S3842" si="307">(((J3779/60)/60)/24)+DATE(1970,1,1)</f>
        <v>41887.111354166671</v>
      </c>
      <c r="T3779" s="14">
        <f t="shared" ref="T3779:T3842" si="308">(((I3779/60)/60)/24)+DATE(1970,1,1)</f>
        <v>41909.166666666664</v>
      </c>
    </row>
    <row r="3780" spans="1:21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5"/>
        <v>105</v>
      </c>
      <c r="P3780">
        <f t="shared" si="306"/>
        <v>70.03</v>
      </c>
      <c r="Q3780" t="s">
        <v>8315</v>
      </c>
      <c r="R3780" t="s">
        <v>8357</v>
      </c>
      <c r="S3780" s="14">
        <f t="shared" si="307"/>
        <v>41989.819212962961</v>
      </c>
      <c r="T3780" s="14">
        <f t="shared" si="308"/>
        <v>42049.819212962961</v>
      </c>
    </row>
    <row r="3781" spans="1:21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5"/>
        <v>104</v>
      </c>
      <c r="P3781">
        <f t="shared" si="306"/>
        <v>135.63</v>
      </c>
      <c r="Q3781" t="s">
        <v>8315</v>
      </c>
      <c r="R3781" t="s">
        <v>8357</v>
      </c>
      <c r="S3781" s="14">
        <f t="shared" si="307"/>
        <v>42425.735416666663</v>
      </c>
      <c r="T3781" s="14">
        <f t="shared" si="308"/>
        <v>42455.693750000006</v>
      </c>
    </row>
    <row r="3782" spans="1:21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5"/>
        <v>120</v>
      </c>
      <c r="P3782">
        <f t="shared" si="306"/>
        <v>100</v>
      </c>
      <c r="Q3782" t="s">
        <v>8315</v>
      </c>
      <c r="R3782" t="s">
        <v>8357</v>
      </c>
      <c r="S3782" s="14">
        <f t="shared" si="307"/>
        <v>42166.219733796301</v>
      </c>
      <c r="T3782" s="14">
        <f t="shared" si="308"/>
        <v>42198.837499999994</v>
      </c>
    </row>
    <row r="3783" spans="1:21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5"/>
        <v>110</v>
      </c>
      <c r="P3783">
        <f t="shared" si="306"/>
        <v>94.9</v>
      </c>
      <c r="Q3783" t="s">
        <v>8315</v>
      </c>
      <c r="R3783" t="s">
        <v>8357</v>
      </c>
      <c r="S3783" s="14">
        <f t="shared" si="307"/>
        <v>41865.882928240739</v>
      </c>
      <c r="T3783" s="14">
        <f t="shared" si="308"/>
        <v>41890.882928240739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5"/>
        <v>102</v>
      </c>
      <c r="P3784">
        <f t="shared" si="306"/>
        <v>75.37</v>
      </c>
      <c r="Q3784" t="s">
        <v>8315</v>
      </c>
      <c r="R3784" t="s">
        <v>8357</v>
      </c>
      <c r="S3784" s="14">
        <f t="shared" si="307"/>
        <v>42546.862233796302</v>
      </c>
      <c r="T3784" s="14">
        <f t="shared" si="308"/>
        <v>42575.958333333328</v>
      </c>
      <c r="U3784">
        <f>YEAR(S3784)</f>
        <v>2016</v>
      </c>
    </row>
    <row r="3785" spans="1:21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5"/>
        <v>129</v>
      </c>
      <c r="P3785">
        <f t="shared" si="306"/>
        <v>64.459999999999994</v>
      </c>
      <c r="Q3785" t="s">
        <v>8315</v>
      </c>
      <c r="R3785" t="s">
        <v>8357</v>
      </c>
      <c r="S3785" s="14">
        <f t="shared" si="307"/>
        <v>42420.140277777777</v>
      </c>
      <c r="T3785" s="14">
        <f t="shared" si="308"/>
        <v>42444.666666666672</v>
      </c>
    </row>
    <row r="3786" spans="1:21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5"/>
        <v>115</v>
      </c>
      <c r="P3786">
        <f t="shared" si="306"/>
        <v>115</v>
      </c>
      <c r="Q3786" t="s">
        <v>8315</v>
      </c>
      <c r="R3786" t="s">
        <v>8357</v>
      </c>
      <c r="S3786" s="14">
        <f t="shared" si="307"/>
        <v>42531.980694444443</v>
      </c>
      <c r="T3786" s="14">
        <f t="shared" si="308"/>
        <v>42561.980694444443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5"/>
        <v>151</v>
      </c>
      <c r="P3787">
        <f t="shared" si="306"/>
        <v>100.5</v>
      </c>
      <c r="Q3787" t="s">
        <v>8315</v>
      </c>
      <c r="R3787" t="s">
        <v>8357</v>
      </c>
      <c r="S3787" s="14">
        <f t="shared" si="307"/>
        <v>42548.63853009259</v>
      </c>
      <c r="T3787" s="14">
        <f t="shared" si="308"/>
        <v>42584.418749999997</v>
      </c>
      <c r="U3787">
        <f>YEAR(S3787)</f>
        <v>2016</v>
      </c>
    </row>
    <row r="3788" spans="1:21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5"/>
        <v>111</v>
      </c>
      <c r="P3788">
        <f t="shared" si="306"/>
        <v>93.77</v>
      </c>
      <c r="Q3788" t="s">
        <v>8315</v>
      </c>
      <c r="R3788" t="s">
        <v>8357</v>
      </c>
      <c r="S3788" s="14">
        <f t="shared" si="307"/>
        <v>42487.037905092591</v>
      </c>
      <c r="T3788" s="14">
        <f t="shared" si="308"/>
        <v>42517.037905092591</v>
      </c>
    </row>
    <row r="3789" spans="1:21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5"/>
        <v>100</v>
      </c>
      <c r="P3789">
        <f t="shared" si="306"/>
        <v>35.1</v>
      </c>
      <c r="Q3789" t="s">
        <v>8315</v>
      </c>
      <c r="R3789" t="s">
        <v>8357</v>
      </c>
      <c r="S3789" s="14">
        <f t="shared" si="307"/>
        <v>42167.534791666665</v>
      </c>
      <c r="T3789" s="14">
        <f t="shared" si="308"/>
        <v>42196.165972222225</v>
      </c>
    </row>
    <row r="3790" spans="1:21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5"/>
        <v>1</v>
      </c>
      <c r="P3790">
        <f t="shared" si="306"/>
        <v>500</v>
      </c>
      <c r="Q3790" t="s">
        <v>8315</v>
      </c>
      <c r="R3790" t="s">
        <v>8357</v>
      </c>
      <c r="S3790" s="14">
        <f t="shared" si="307"/>
        <v>42333.695821759262</v>
      </c>
      <c r="T3790" s="14">
        <f t="shared" si="308"/>
        <v>42361.679166666669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5"/>
        <v>3</v>
      </c>
      <c r="P3791">
        <f t="shared" si="306"/>
        <v>29</v>
      </c>
      <c r="Q3791" t="s">
        <v>8315</v>
      </c>
      <c r="R3791" t="s">
        <v>8357</v>
      </c>
      <c r="S3791" s="14">
        <f t="shared" si="307"/>
        <v>42138.798819444448</v>
      </c>
      <c r="T3791" s="14">
        <f t="shared" si="308"/>
        <v>42170.798819444448</v>
      </c>
      <c r="U3791">
        <f>YEAR(S3791)</f>
        <v>2015</v>
      </c>
    </row>
    <row r="3792" spans="1:21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5"/>
        <v>0</v>
      </c>
      <c r="P3792">
        <f t="shared" si="306"/>
        <v>0</v>
      </c>
      <c r="Q3792" t="s">
        <v>8315</v>
      </c>
      <c r="R3792" t="s">
        <v>8357</v>
      </c>
      <c r="S3792" s="14">
        <f t="shared" si="307"/>
        <v>42666.666932870372</v>
      </c>
      <c r="T3792" s="14">
        <f t="shared" si="308"/>
        <v>42696.708599537036</v>
      </c>
    </row>
    <row r="3793" spans="1:21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5"/>
        <v>0</v>
      </c>
      <c r="P3793">
        <f t="shared" si="306"/>
        <v>0</v>
      </c>
      <c r="Q3793" t="s">
        <v>8315</v>
      </c>
      <c r="R3793" t="s">
        <v>8357</v>
      </c>
      <c r="S3793" s="14">
        <f t="shared" si="307"/>
        <v>41766.692037037035</v>
      </c>
      <c r="T3793" s="14">
        <f t="shared" si="308"/>
        <v>41826.692037037035</v>
      </c>
    </row>
    <row r="3794" spans="1:21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5"/>
        <v>0</v>
      </c>
      <c r="P3794">
        <f t="shared" si="306"/>
        <v>17.5</v>
      </c>
      <c r="Q3794" t="s">
        <v>8315</v>
      </c>
      <c r="R3794" t="s">
        <v>8357</v>
      </c>
      <c r="S3794" s="14">
        <f t="shared" si="307"/>
        <v>42170.447013888886</v>
      </c>
      <c r="T3794" s="14">
        <f t="shared" si="308"/>
        <v>42200.447013888886</v>
      </c>
    </row>
    <row r="3795" spans="1:21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5"/>
        <v>60</v>
      </c>
      <c r="P3795">
        <f t="shared" si="306"/>
        <v>174</v>
      </c>
      <c r="Q3795" t="s">
        <v>8315</v>
      </c>
      <c r="R3795" t="s">
        <v>8357</v>
      </c>
      <c r="S3795" s="14">
        <f t="shared" si="307"/>
        <v>41968.938993055555</v>
      </c>
      <c r="T3795" s="14">
        <f t="shared" si="308"/>
        <v>41989.938993055555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5"/>
        <v>1</v>
      </c>
      <c r="P3796">
        <f t="shared" si="306"/>
        <v>50</v>
      </c>
      <c r="Q3796" t="s">
        <v>8315</v>
      </c>
      <c r="R3796" t="s">
        <v>8357</v>
      </c>
      <c r="S3796" s="14">
        <f t="shared" si="307"/>
        <v>42132.58048611111</v>
      </c>
      <c r="T3796" s="14">
        <f t="shared" si="308"/>
        <v>42162.58048611111</v>
      </c>
      <c r="U3796">
        <f t="shared" ref="U3796:U3797" si="309">YEAR(S3796)</f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5"/>
        <v>2</v>
      </c>
      <c r="P3797">
        <f t="shared" si="306"/>
        <v>5</v>
      </c>
      <c r="Q3797" t="s">
        <v>8315</v>
      </c>
      <c r="R3797" t="s">
        <v>8357</v>
      </c>
      <c r="S3797" s="14">
        <f t="shared" si="307"/>
        <v>42201.436226851853</v>
      </c>
      <c r="T3797" s="14">
        <f t="shared" si="308"/>
        <v>42244.9375</v>
      </c>
      <c r="U3797">
        <f t="shared" si="309"/>
        <v>2015</v>
      </c>
    </row>
    <row r="3798" spans="1:21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5"/>
        <v>0</v>
      </c>
      <c r="P3798">
        <f t="shared" si="306"/>
        <v>1</v>
      </c>
      <c r="Q3798" t="s">
        <v>8315</v>
      </c>
      <c r="R3798" t="s">
        <v>8357</v>
      </c>
      <c r="S3798" s="14">
        <f t="shared" si="307"/>
        <v>42689.029583333337</v>
      </c>
      <c r="T3798" s="14">
        <f t="shared" si="308"/>
        <v>42749.029583333337</v>
      </c>
    </row>
    <row r="3799" spans="1:21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5"/>
        <v>90</v>
      </c>
      <c r="P3799">
        <f t="shared" si="306"/>
        <v>145.41</v>
      </c>
      <c r="Q3799" t="s">
        <v>8315</v>
      </c>
      <c r="R3799" t="s">
        <v>8357</v>
      </c>
      <c r="S3799" s="14">
        <f t="shared" si="307"/>
        <v>42084.881539351853</v>
      </c>
      <c r="T3799" s="14">
        <f t="shared" si="308"/>
        <v>42114.881539351853</v>
      </c>
    </row>
    <row r="3800" spans="1:21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5"/>
        <v>1</v>
      </c>
      <c r="P3800">
        <f t="shared" si="306"/>
        <v>205</v>
      </c>
      <c r="Q3800" t="s">
        <v>8315</v>
      </c>
      <c r="R3800" t="s">
        <v>8357</v>
      </c>
      <c r="S3800" s="14">
        <f t="shared" si="307"/>
        <v>41831.722777777781</v>
      </c>
      <c r="T3800" s="14">
        <f t="shared" si="308"/>
        <v>41861.722777777781</v>
      </c>
    </row>
    <row r="3801" spans="1:21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5"/>
        <v>4</v>
      </c>
      <c r="P3801">
        <f t="shared" si="306"/>
        <v>100.5</v>
      </c>
      <c r="Q3801" t="s">
        <v>8315</v>
      </c>
      <c r="R3801" t="s">
        <v>8357</v>
      </c>
      <c r="S3801" s="14">
        <f t="shared" si="307"/>
        <v>42410.93105324074</v>
      </c>
      <c r="T3801" s="14">
        <f t="shared" si="308"/>
        <v>42440.93105324074</v>
      </c>
    </row>
    <row r="3802" spans="1:21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5"/>
        <v>4</v>
      </c>
      <c r="P3802">
        <f t="shared" si="306"/>
        <v>55.06</v>
      </c>
      <c r="Q3802" t="s">
        <v>8315</v>
      </c>
      <c r="R3802" t="s">
        <v>8357</v>
      </c>
      <c r="S3802" s="14">
        <f t="shared" si="307"/>
        <v>41982.737071759257</v>
      </c>
      <c r="T3802" s="14">
        <f t="shared" si="308"/>
        <v>42015.207638888889</v>
      </c>
    </row>
    <row r="3803" spans="1:21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5"/>
        <v>9</v>
      </c>
      <c r="P3803">
        <f t="shared" si="306"/>
        <v>47.33</v>
      </c>
      <c r="Q3803" t="s">
        <v>8315</v>
      </c>
      <c r="R3803" t="s">
        <v>8357</v>
      </c>
      <c r="S3803" s="14">
        <f t="shared" si="307"/>
        <v>41975.676111111112</v>
      </c>
      <c r="T3803" s="14">
        <f t="shared" si="308"/>
        <v>42006.676111111112</v>
      </c>
    </row>
    <row r="3804" spans="1:21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5"/>
        <v>0</v>
      </c>
      <c r="P3804">
        <f t="shared" si="306"/>
        <v>0</v>
      </c>
      <c r="Q3804" t="s">
        <v>8315</v>
      </c>
      <c r="R3804" t="s">
        <v>8357</v>
      </c>
      <c r="S3804" s="14">
        <f t="shared" si="307"/>
        <v>42269.126226851848</v>
      </c>
      <c r="T3804" s="14">
        <f t="shared" si="308"/>
        <v>42299.126226851848</v>
      </c>
    </row>
    <row r="3805" spans="1:21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5"/>
        <v>20</v>
      </c>
      <c r="P3805">
        <f t="shared" si="306"/>
        <v>58.95</v>
      </c>
      <c r="Q3805" t="s">
        <v>8315</v>
      </c>
      <c r="R3805" t="s">
        <v>8357</v>
      </c>
      <c r="S3805" s="14">
        <f t="shared" si="307"/>
        <v>42403.971851851849</v>
      </c>
      <c r="T3805" s="14">
        <f t="shared" si="308"/>
        <v>42433.971851851849</v>
      </c>
    </row>
    <row r="3806" spans="1:21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5"/>
        <v>0</v>
      </c>
      <c r="P3806">
        <f t="shared" si="306"/>
        <v>0</v>
      </c>
      <c r="Q3806" t="s">
        <v>8315</v>
      </c>
      <c r="R3806" t="s">
        <v>8357</v>
      </c>
      <c r="S3806" s="14">
        <f t="shared" si="307"/>
        <v>42527.00953703704</v>
      </c>
      <c r="T3806" s="14">
        <f t="shared" si="308"/>
        <v>42582.291666666672</v>
      </c>
    </row>
    <row r="3807" spans="1:21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5"/>
        <v>0</v>
      </c>
      <c r="P3807">
        <f t="shared" si="306"/>
        <v>1.5</v>
      </c>
      <c r="Q3807" t="s">
        <v>8315</v>
      </c>
      <c r="R3807" t="s">
        <v>8357</v>
      </c>
      <c r="S3807" s="14">
        <f t="shared" si="307"/>
        <v>41849.887037037035</v>
      </c>
      <c r="T3807" s="14">
        <f t="shared" si="308"/>
        <v>41909.887037037035</v>
      </c>
    </row>
    <row r="3808" spans="1:21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5"/>
        <v>0</v>
      </c>
      <c r="P3808">
        <f t="shared" si="306"/>
        <v>5</v>
      </c>
      <c r="Q3808" t="s">
        <v>8315</v>
      </c>
      <c r="R3808" t="s">
        <v>8357</v>
      </c>
      <c r="S3808" s="14">
        <f t="shared" si="307"/>
        <v>41799.259039351848</v>
      </c>
      <c r="T3808" s="14">
        <f t="shared" si="308"/>
        <v>41819.259039351848</v>
      </c>
    </row>
    <row r="3809" spans="1:21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5"/>
        <v>30</v>
      </c>
      <c r="P3809">
        <f t="shared" si="306"/>
        <v>50.56</v>
      </c>
      <c r="Q3809" t="s">
        <v>8315</v>
      </c>
      <c r="R3809" t="s">
        <v>8357</v>
      </c>
      <c r="S3809" s="14">
        <f t="shared" si="307"/>
        <v>42090.909016203703</v>
      </c>
      <c r="T3809" s="14">
        <f t="shared" si="308"/>
        <v>42097.909016203703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5"/>
        <v>100</v>
      </c>
      <c r="P3810">
        <f t="shared" si="306"/>
        <v>41.67</v>
      </c>
      <c r="Q3810" t="s">
        <v>8315</v>
      </c>
      <c r="R3810" t="s">
        <v>8316</v>
      </c>
      <c r="S3810" s="14">
        <f t="shared" si="307"/>
        <v>42059.453923611116</v>
      </c>
      <c r="T3810" s="14">
        <f t="shared" si="308"/>
        <v>42119.412256944444</v>
      </c>
      <c r="U3810">
        <f t="shared" ref="U3810:U3811" si="310">YEAR(S3810)</f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5"/>
        <v>101</v>
      </c>
      <c r="P3811">
        <f t="shared" si="306"/>
        <v>53.29</v>
      </c>
      <c r="Q3811" t="s">
        <v>8315</v>
      </c>
      <c r="R3811" t="s">
        <v>8316</v>
      </c>
      <c r="S3811" s="14">
        <f t="shared" si="307"/>
        <v>41800.526701388888</v>
      </c>
      <c r="T3811" s="14">
        <f t="shared" si="308"/>
        <v>41850.958333333336</v>
      </c>
      <c r="U3811">
        <f t="shared" si="310"/>
        <v>2014</v>
      </c>
    </row>
    <row r="3812" spans="1:21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5"/>
        <v>122</v>
      </c>
      <c r="P3812">
        <f t="shared" si="306"/>
        <v>70.23</v>
      </c>
      <c r="Q3812" t="s">
        <v>8315</v>
      </c>
      <c r="R3812" t="s">
        <v>8316</v>
      </c>
      <c r="S3812" s="14">
        <f t="shared" si="307"/>
        <v>42054.849050925928</v>
      </c>
      <c r="T3812" s="14">
        <f t="shared" si="308"/>
        <v>42084.807384259257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5"/>
        <v>330</v>
      </c>
      <c r="P3813">
        <f t="shared" si="306"/>
        <v>43.42</v>
      </c>
      <c r="Q3813" t="s">
        <v>8315</v>
      </c>
      <c r="R3813" t="s">
        <v>8316</v>
      </c>
      <c r="S3813" s="14">
        <f t="shared" si="307"/>
        <v>42487.62700231481</v>
      </c>
      <c r="T3813" s="14">
        <f t="shared" si="308"/>
        <v>42521.458333333328</v>
      </c>
      <c r="U3813">
        <f t="shared" ref="U3813" si="311">YEAR(S3813)</f>
        <v>2016</v>
      </c>
    </row>
    <row r="3814" spans="1:21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5"/>
        <v>110</v>
      </c>
      <c r="P3814">
        <f t="shared" si="306"/>
        <v>199.18</v>
      </c>
      <c r="Q3814" t="s">
        <v>8315</v>
      </c>
      <c r="R3814" t="s">
        <v>8316</v>
      </c>
      <c r="S3814" s="14">
        <f t="shared" si="307"/>
        <v>42109.751250000001</v>
      </c>
      <c r="T3814" s="14">
        <f t="shared" si="308"/>
        <v>42156.165972222225</v>
      </c>
    </row>
    <row r="3815" spans="1:21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5"/>
        <v>101</v>
      </c>
      <c r="P3815">
        <f t="shared" si="306"/>
        <v>78.52</v>
      </c>
      <c r="Q3815" t="s">
        <v>8315</v>
      </c>
      <c r="R3815" t="s">
        <v>8316</v>
      </c>
      <c r="S3815" s="14">
        <f t="shared" si="307"/>
        <v>42497.275706018518</v>
      </c>
      <c r="T3815" s="14">
        <f t="shared" si="308"/>
        <v>42535.904861111107</v>
      </c>
    </row>
    <row r="3816" spans="1:21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5"/>
        <v>140</v>
      </c>
      <c r="P3816">
        <f t="shared" si="306"/>
        <v>61.82</v>
      </c>
      <c r="Q3816" t="s">
        <v>8315</v>
      </c>
      <c r="R3816" t="s">
        <v>8316</v>
      </c>
      <c r="S3816" s="14">
        <f t="shared" si="307"/>
        <v>42058.904074074075</v>
      </c>
      <c r="T3816" s="14">
        <f t="shared" si="308"/>
        <v>42095.165972222225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5"/>
        <v>100</v>
      </c>
      <c r="P3817">
        <f t="shared" si="306"/>
        <v>50</v>
      </c>
      <c r="Q3817" t="s">
        <v>8315</v>
      </c>
      <c r="R3817" t="s">
        <v>8316</v>
      </c>
      <c r="S3817" s="14">
        <f t="shared" si="307"/>
        <v>42207.259918981479</v>
      </c>
      <c r="T3817" s="14">
        <f t="shared" si="308"/>
        <v>42236.958333333328</v>
      </c>
      <c r="U3817">
        <f t="shared" ref="U3817" si="312">YEAR(S3817)</f>
        <v>2015</v>
      </c>
    </row>
    <row r="3818" spans="1:21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5"/>
        <v>119</v>
      </c>
      <c r="P3818">
        <f t="shared" si="306"/>
        <v>48.34</v>
      </c>
      <c r="Q3818" t="s">
        <v>8315</v>
      </c>
      <c r="R3818" t="s">
        <v>8316</v>
      </c>
      <c r="S3818" s="14">
        <f t="shared" si="307"/>
        <v>41807.690081018518</v>
      </c>
      <c r="T3818" s="14">
        <f t="shared" si="308"/>
        <v>41837.690081018518</v>
      </c>
    </row>
    <row r="3819" spans="1:21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5"/>
        <v>107</v>
      </c>
      <c r="P3819">
        <f t="shared" si="306"/>
        <v>107.25</v>
      </c>
      <c r="Q3819" t="s">
        <v>8315</v>
      </c>
      <c r="R3819" t="s">
        <v>8316</v>
      </c>
      <c r="S3819" s="14">
        <f t="shared" si="307"/>
        <v>42284.69694444444</v>
      </c>
      <c r="T3819" s="14">
        <f t="shared" si="308"/>
        <v>42301.165972222225</v>
      </c>
    </row>
    <row r="3820" spans="1:21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5"/>
        <v>228</v>
      </c>
      <c r="P3820">
        <f t="shared" si="306"/>
        <v>57</v>
      </c>
      <c r="Q3820" t="s">
        <v>8315</v>
      </c>
      <c r="R3820" t="s">
        <v>8316</v>
      </c>
      <c r="S3820" s="14">
        <f t="shared" si="307"/>
        <v>42045.84238425926</v>
      </c>
      <c r="T3820" s="14">
        <f t="shared" si="308"/>
        <v>42075.800717592589</v>
      </c>
    </row>
    <row r="3821" spans="1:21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5"/>
        <v>106</v>
      </c>
      <c r="P3821">
        <f t="shared" si="306"/>
        <v>40.92</v>
      </c>
      <c r="Q3821" t="s">
        <v>8315</v>
      </c>
      <c r="R3821" t="s">
        <v>8316</v>
      </c>
      <c r="S3821" s="14">
        <f t="shared" si="307"/>
        <v>42184.209537037037</v>
      </c>
      <c r="T3821" s="14">
        <f t="shared" si="308"/>
        <v>42202.876388888893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5"/>
        <v>143</v>
      </c>
      <c r="P3822">
        <f t="shared" si="306"/>
        <v>21.5</v>
      </c>
      <c r="Q3822" t="s">
        <v>8315</v>
      </c>
      <c r="R3822" t="s">
        <v>8316</v>
      </c>
      <c r="S3822" s="14">
        <f t="shared" si="307"/>
        <v>42160.651817129634</v>
      </c>
      <c r="T3822" s="14">
        <f t="shared" si="308"/>
        <v>42190.651817129634</v>
      </c>
      <c r="U3822">
        <f t="shared" ref="U3822" si="313">YEAR(S3822)</f>
        <v>2015</v>
      </c>
    </row>
    <row r="3823" spans="1:21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5"/>
        <v>105</v>
      </c>
      <c r="P3823">
        <f t="shared" si="306"/>
        <v>79.540000000000006</v>
      </c>
      <c r="Q3823" t="s">
        <v>8315</v>
      </c>
      <c r="R3823" t="s">
        <v>8316</v>
      </c>
      <c r="S3823" s="14">
        <f t="shared" si="307"/>
        <v>42341.180636574078</v>
      </c>
      <c r="T3823" s="14">
        <f t="shared" si="308"/>
        <v>42373.180636574078</v>
      </c>
    </row>
    <row r="3824" spans="1:21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5"/>
        <v>110</v>
      </c>
      <c r="P3824">
        <f t="shared" si="306"/>
        <v>72.38</v>
      </c>
      <c r="Q3824" t="s">
        <v>8315</v>
      </c>
      <c r="R3824" t="s">
        <v>8316</v>
      </c>
      <c r="S3824" s="14">
        <f t="shared" si="307"/>
        <v>42329.838159722218</v>
      </c>
      <c r="T3824" s="14">
        <f t="shared" si="308"/>
        <v>42388.957638888889</v>
      </c>
    </row>
    <row r="3825" spans="1:21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5"/>
        <v>106</v>
      </c>
      <c r="P3825">
        <f t="shared" si="306"/>
        <v>64.63</v>
      </c>
      <c r="Q3825" t="s">
        <v>8315</v>
      </c>
      <c r="R3825" t="s">
        <v>8316</v>
      </c>
      <c r="S3825" s="14">
        <f t="shared" si="307"/>
        <v>42170.910231481481</v>
      </c>
      <c r="T3825" s="14">
        <f t="shared" si="308"/>
        <v>42205.165972222225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5"/>
        <v>108</v>
      </c>
      <c r="P3826">
        <f t="shared" si="306"/>
        <v>38.57</v>
      </c>
      <c r="Q3826" t="s">
        <v>8315</v>
      </c>
      <c r="R3826" t="s">
        <v>8316</v>
      </c>
      <c r="S3826" s="14">
        <f t="shared" si="307"/>
        <v>42571.626192129625</v>
      </c>
      <c r="T3826" s="14">
        <f t="shared" si="308"/>
        <v>42583.570138888885</v>
      </c>
      <c r="U3826">
        <f t="shared" ref="U3826" si="314">YEAR(S3826)</f>
        <v>2016</v>
      </c>
    </row>
    <row r="3827" spans="1:21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5"/>
        <v>105</v>
      </c>
      <c r="P3827">
        <f t="shared" si="306"/>
        <v>107.57</v>
      </c>
      <c r="Q3827" t="s">
        <v>8315</v>
      </c>
      <c r="R3827" t="s">
        <v>8316</v>
      </c>
      <c r="S3827" s="14">
        <f t="shared" si="307"/>
        <v>42151.069606481484</v>
      </c>
      <c r="T3827" s="14">
        <f t="shared" si="308"/>
        <v>42172.069606481484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5"/>
        <v>119</v>
      </c>
      <c r="P3828">
        <f t="shared" si="306"/>
        <v>27.5</v>
      </c>
      <c r="Q3828" t="s">
        <v>8315</v>
      </c>
      <c r="R3828" t="s">
        <v>8316</v>
      </c>
      <c r="S3828" s="14">
        <f t="shared" si="307"/>
        <v>42101.423541666663</v>
      </c>
      <c r="T3828" s="14">
        <f t="shared" si="308"/>
        <v>42131.423541666663</v>
      </c>
      <c r="U3828">
        <f t="shared" ref="U3828:U3829" si="315">YEAR(S3828)</f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5"/>
        <v>153</v>
      </c>
      <c r="P3829">
        <f t="shared" si="306"/>
        <v>70.459999999999994</v>
      </c>
      <c r="Q3829" t="s">
        <v>8315</v>
      </c>
      <c r="R3829" t="s">
        <v>8316</v>
      </c>
      <c r="S3829" s="14">
        <f t="shared" si="307"/>
        <v>42034.928252314814</v>
      </c>
      <c r="T3829" s="14">
        <f t="shared" si="308"/>
        <v>42090</v>
      </c>
      <c r="U3829">
        <f t="shared" si="315"/>
        <v>2015</v>
      </c>
    </row>
    <row r="3830" spans="1:21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5"/>
        <v>100</v>
      </c>
      <c r="P3830">
        <f t="shared" si="306"/>
        <v>178.57</v>
      </c>
      <c r="Q3830" t="s">
        <v>8315</v>
      </c>
      <c r="R3830" t="s">
        <v>8316</v>
      </c>
      <c r="S3830" s="14">
        <f t="shared" si="307"/>
        <v>41944.527627314819</v>
      </c>
      <c r="T3830" s="14">
        <f t="shared" si="308"/>
        <v>42004.569293981483</v>
      </c>
    </row>
    <row r="3831" spans="1:21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5"/>
        <v>100</v>
      </c>
      <c r="P3831">
        <f t="shared" si="306"/>
        <v>62.63</v>
      </c>
      <c r="Q3831" t="s">
        <v>8315</v>
      </c>
      <c r="R3831" t="s">
        <v>8316</v>
      </c>
      <c r="S3831" s="14">
        <f t="shared" si="307"/>
        <v>42593.865405092598</v>
      </c>
      <c r="T3831" s="14">
        <f t="shared" si="308"/>
        <v>42613.865405092598</v>
      </c>
    </row>
    <row r="3832" spans="1:21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5"/>
        <v>225</v>
      </c>
      <c r="P3832">
        <f t="shared" si="306"/>
        <v>75</v>
      </c>
      <c r="Q3832" t="s">
        <v>8315</v>
      </c>
      <c r="R3832" t="s">
        <v>8316</v>
      </c>
      <c r="S3832" s="14">
        <f t="shared" si="307"/>
        <v>42503.740868055553</v>
      </c>
      <c r="T3832" s="14">
        <f t="shared" si="308"/>
        <v>42517.740868055553</v>
      </c>
    </row>
    <row r="3833" spans="1:21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5"/>
        <v>106</v>
      </c>
      <c r="P3833">
        <f t="shared" si="306"/>
        <v>58.9</v>
      </c>
      <c r="Q3833" t="s">
        <v>8315</v>
      </c>
      <c r="R3833" t="s">
        <v>8316</v>
      </c>
      <c r="S3833" s="14">
        <f t="shared" si="307"/>
        <v>41927.848900462966</v>
      </c>
      <c r="T3833" s="14">
        <f t="shared" si="308"/>
        <v>41948.890567129631</v>
      </c>
    </row>
    <row r="3834" spans="1:21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5"/>
        <v>105</v>
      </c>
      <c r="P3834">
        <f t="shared" si="306"/>
        <v>139.56</v>
      </c>
      <c r="Q3834" t="s">
        <v>8315</v>
      </c>
      <c r="R3834" t="s">
        <v>8316</v>
      </c>
      <c r="S3834" s="14">
        <f t="shared" si="307"/>
        <v>42375.114988425921</v>
      </c>
      <c r="T3834" s="14">
        <f t="shared" si="308"/>
        <v>42420.114988425921</v>
      </c>
    </row>
    <row r="3835" spans="1:21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5"/>
        <v>117</v>
      </c>
      <c r="P3835">
        <f t="shared" si="306"/>
        <v>70</v>
      </c>
      <c r="Q3835" t="s">
        <v>8315</v>
      </c>
      <c r="R3835" t="s">
        <v>8316</v>
      </c>
      <c r="S3835" s="14">
        <f t="shared" si="307"/>
        <v>41963.872361111105</v>
      </c>
      <c r="T3835" s="14">
        <f t="shared" si="308"/>
        <v>41974.797916666663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5"/>
        <v>109</v>
      </c>
      <c r="P3836">
        <f t="shared" si="306"/>
        <v>57.39</v>
      </c>
      <c r="Q3836" t="s">
        <v>8315</v>
      </c>
      <c r="R3836" t="s">
        <v>8316</v>
      </c>
      <c r="S3836" s="14">
        <f t="shared" si="307"/>
        <v>42143.445219907408</v>
      </c>
      <c r="T3836" s="14">
        <f t="shared" si="308"/>
        <v>42173.445219907408</v>
      </c>
      <c r="U3836">
        <f t="shared" ref="U3836:U3837" si="316">YEAR(S3836)</f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5"/>
        <v>160</v>
      </c>
      <c r="P3837">
        <f t="shared" si="306"/>
        <v>40</v>
      </c>
      <c r="Q3837" t="s">
        <v>8315</v>
      </c>
      <c r="R3837" t="s">
        <v>8316</v>
      </c>
      <c r="S3837" s="14">
        <f t="shared" si="307"/>
        <v>42460.94222222222</v>
      </c>
      <c r="T3837" s="14">
        <f t="shared" si="308"/>
        <v>42481.94222222222</v>
      </c>
      <c r="U3837">
        <f t="shared" si="316"/>
        <v>2016</v>
      </c>
    </row>
    <row r="3838" spans="1:21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5"/>
        <v>113</v>
      </c>
      <c r="P3838">
        <f t="shared" si="306"/>
        <v>64.290000000000006</v>
      </c>
      <c r="Q3838" t="s">
        <v>8315</v>
      </c>
      <c r="R3838" t="s">
        <v>8316</v>
      </c>
      <c r="S3838" s="14">
        <f t="shared" si="307"/>
        <v>42553.926527777774</v>
      </c>
      <c r="T3838" s="14">
        <f t="shared" si="308"/>
        <v>42585.172916666663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5"/>
        <v>102</v>
      </c>
      <c r="P3839">
        <f t="shared" si="306"/>
        <v>120.12</v>
      </c>
      <c r="Q3839" t="s">
        <v>8315</v>
      </c>
      <c r="R3839" t="s">
        <v>8316</v>
      </c>
      <c r="S3839" s="14">
        <f t="shared" si="307"/>
        <v>42152.765717592592</v>
      </c>
      <c r="T3839" s="14">
        <f t="shared" si="308"/>
        <v>42188.765717592592</v>
      </c>
      <c r="U3839">
        <f t="shared" ref="U3839" si="317">YEAR(S3839)</f>
        <v>2015</v>
      </c>
    </row>
    <row r="3840" spans="1:21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5"/>
        <v>101</v>
      </c>
      <c r="P3840">
        <f t="shared" si="306"/>
        <v>1008.24</v>
      </c>
      <c r="Q3840" t="s">
        <v>8315</v>
      </c>
      <c r="R3840" t="s">
        <v>8316</v>
      </c>
      <c r="S3840" s="14">
        <f t="shared" si="307"/>
        <v>42116.710752314815</v>
      </c>
      <c r="T3840" s="14">
        <f t="shared" si="308"/>
        <v>42146.710752314815</v>
      </c>
    </row>
    <row r="3841" spans="1:21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5"/>
        <v>101</v>
      </c>
      <c r="P3841">
        <f t="shared" si="306"/>
        <v>63.28</v>
      </c>
      <c r="Q3841" t="s">
        <v>8315</v>
      </c>
      <c r="R3841" t="s">
        <v>8316</v>
      </c>
      <c r="S3841" s="14">
        <f t="shared" si="307"/>
        <v>42155.142638888887</v>
      </c>
      <c r="T3841" s="14">
        <f t="shared" si="308"/>
        <v>42215.142638888887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5"/>
        <v>6500</v>
      </c>
      <c r="P3842">
        <f t="shared" si="306"/>
        <v>21.67</v>
      </c>
      <c r="Q3842" t="s">
        <v>8315</v>
      </c>
      <c r="R3842" t="s">
        <v>8316</v>
      </c>
      <c r="S3842" s="14">
        <f t="shared" si="307"/>
        <v>42432.701724537037</v>
      </c>
      <c r="T3842" s="14">
        <f t="shared" si="308"/>
        <v>42457.660057870366</v>
      </c>
      <c r="U3842">
        <f t="shared" ref="U3842" si="318">YEAR(S3842)</f>
        <v>2016</v>
      </c>
    </row>
    <row r="3843" spans="1:21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19">ROUND(E3843/D3843*100,0)</f>
        <v>9</v>
      </c>
      <c r="P3843">
        <f t="shared" ref="P3843:P3906" si="320">IFERROR(ROUND(E3843/L3843,2),0)</f>
        <v>25.65</v>
      </c>
      <c r="Q3843" t="s">
        <v>8315</v>
      </c>
      <c r="R3843" t="s">
        <v>8316</v>
      </c>
      <c r="S3843" s="14">
        <f t="shared" ref="S3843:S3906" si="321">(((J3843/60)/60)/24)+DATE(1970,1,1)</f>
        <v>41780.785729166666</v>
      </c>
      <c r="T3843" s="14">
        <f t="shared" ref="T3843:T3906" si="322">(((I3843/60)/60)/24)+DATE(1970,1,1)</f>
        <v>41840.785729166666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9"/>
        <v>22</v>
      </c>
      <c r="P3844">
        <f t="shared" si="320"/>
        <v>47.7</v>
      </c>
      <c r="Q3844" t="s">
        <v>8315</v>
      </c>
      <c r="R3844" t="s">
        <v>8316</v>
      </c>
      <c r="S3844" s="14">
        <f t="shared" si="321"/>
        <v>41740.493657407409</v>
      </c>
      <c r="T3844" s="14">
        <f t="shared" si="322"/>
        <v>41770.493657407409</v>
      </c>
      <c r="U3844">
        <f t="shared" ref="U3844" si="323">YEAR(S3844)</f>
        <v>2014</v>
      </c>
    </row>
    <row r="3845" spans="1:21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9"/>
        <v>21</v>
      </c>
      <c r="P3845">
        <f t="shared" si="320"/>
        <v>56.05</v>
      </c>
      <c r="Q3845" t="s">
        <v>8315</v>
      </c>
      <c r="R3845" t="s">
        <v>8316</v>
      </c>
      <c r="S3845" s="14">
        <f t="shared" si="321"/>
        <v>41766.072500000002</v>
      </c>
      <c r="T3845" s="14">
        <f t="shared" si="322"/>
        <v>41791.072500000002</v>
      </c>
    </row>
    <row r="3846" spans="1:21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9"/>
        <v>41</v>
      </c>
      <c r="P3846">
        <f t="shared" si="320"/>
        <v>81.319999999999993</v>
      </c>
      <c r="Q3846" t="s">
        <v>8315</v>
      </c>
      <c r="R3846" t="s">
        <v>8316</v>
      </c>
      <c r="S3846" s="14">
        <f t="shared" si="321"/>
        <v>41766.617291666669</v>
      </c>
      <c r="T3846" s="14">
        <f t="shared" si="322"/>
        <v>41793.290972222225</v>
      </c>
    </row>
    <row r="3847" spans="1:21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9"/>
        <v>2</v>
      </c>
      <c r="P3847">
        <f t="shared" si="320"/>
        <v>70.17</v>
      </c>
      <c r="Q3847" t="s">
        <v>8315</v>
      </c>
      <c r="R3847" t="s">
        <v>8316</v>
      </c>
      <c r="S3847" s="14">
        <f t="shared" si="321"/>
        <v>42248.627013888887</v>
      </c>
      <c r="T3847" s="14">
        <f t="shared" si="322"/>
        <v>42278.627013888887</v>
      </c>
    </row>
    <row r="3848" spans="1:21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9"/>
        <v>3</v>
      </c>
      <c r="P3848">
        <f t="shared" si="320"/>
        <v>23.63</v>
      </c>
      <c r="Q3848" t="s">
        <v>8315</v>
      </c>
      <c r="R3848" t="s">
        <v>8316</v>
      </c>
      <c r="S3848" s="14">
        <f t="shared" si="321"/>
        <v>41885.221550925926</v>
      </c>
      <c r="T3848" s="14">
        <f t="shared" si="322"/>
        <v>41916.290972222225</v>
      </c>
    </row>
    <row r="3849" spans="1:21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9"/>
        <v>16</v>
      </c>
      <c r="P3849">
        <f t="shared" si="320"/>
        <v>188.56</v>
      </c>
      <c r="Q3849" t="s">
        <v>8315</v>
      </c>
      <c r="R3849" t="s">
        <v>8316</v>
      </c>
      <c r="S3849" s="14">
        <f t="shared" si="321"/>
        <v>42159.224432870367</v>
      </c>
      <c r="T3849" s="14">
        <f t="shared" si="322"/>
        <v>42204.224432870367</v>
      </c>
    </row>
    <row r="3850" spans="1:21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9"/>
        <v>16</v>
      </c>
      <c r="P3850">
        <f t="shared" si="320"/>
        <v>49.51</v>
      </c>
      <c r="Q3850" t="s">
        <v>8315</v>
      </c>
      <c r="R3850" t="s">
        <v>8316</v>
      </c>
      <c r="S3850" s="14">
        <f t="shared" si="321"/>
        <v>42265.817002314812</v>
      </c>
      <c r="T3850" s="14">
        <f t="shared" si="322"/>
        <v>42295.817002314812</v>
      </c>
    </row>
    <row r="3851" spans="1:21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9"/>
        <v>7</v>
      </c>
      <c r="P3851">
        <f t="shared" si="320"/>
        <v>75.459999999999994</v>
      </c>
      <c r="Q3851" t="s">
        <v>8315</v>
      </c>
      <c r="R3851" t="s">
        <v>8316</v>
      </c>
      <c r="S3851" s="14">
        <f t="shared" si="321"/>
        <v>42136.767175925925</v>
      </c>
      <c r="T3851" s="14">
        <f t="shared" si="322"/>
        <v>42166.767175925925</v>
      </c>
    </row>
    <row r="3852" spans="1:21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9"/>
        <v>4</v>
      </c>
      <c r="P3852">
        <f t="shared" si="320"/>
        <v>9.5</v>
      </c>
      <c r="Q3852" t="s">
        <v>8315</v>
      </c>
      <c r="R3852" t="s">
        <v>8316</v>
      </c>
      <c r="S3852" s="14">
        <f t="shared" si="321"/>
        <v>41975.124340277776</v>
      </c>
      <c r="T3852" s="14">
        <f t="shared" si="322"/>
        <v>42005.124340277776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9"/>
        <v>34</v>
      </c>
      <c r="P3853">
        <f t="shared" si="320"/>
        <v>35.5</v>
      </c>
      <c r="Q3853" t="s">
        <v>8315</v>
      </c>
      <c r="R3853" t="s">
        <v>8316</v>
      </c>
      <c r="S3853" s="14">
        <f t="shared" si="321"/>
        <v>42172.439571759256</v>
      </c>
      <c r="T3853" s="14">
        <f t="shared" si="322"/>
        <v>42202.439571759256</v>
      </c>
      <c r="U3853">
        <f t="shared" ref="U3853" si="324">YEAR(S3853)</f>
        <v>2015</v>
      </c>
    </row>
    <row r="3854" spans="1:21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9"/>
        <v>0</v>
      </c>
      <c r="P3854">
        <f t="shared" si="320"/>
        <v>10</v>
      </c>
      <c r="Q3854" t="s">
        <v>8315</v>
      </c>
      <c r="R3854" t="s">
        <v>8316</v>
      </c>
      <c r="S3854" s="14">
        <f t="shared" si="321"/>
        <v>42065.190694444449</v>
      </c>
      <c r="T3854" s="14">
        <f t="shared" si="322"/>
        <v>42090.149027777778</v>
      </c>
    </row>
    <row r="3855" spans="1:21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9"/>
        <v>0</v>
      </c>
      <c r="P3855">
        <f t="shared" si="320"/>
        <v>13</v>
      </c>
      <c r="Q3855" t="s">
        <v>8315</v>
      </c>
      <c r="R3855" t="s">
        <v>8316</v>
      </c>
      <c r="S3855" s="14">
        <f t="shared" si="321"/>
        <v>41848.84002314815</v>
      </c>
      <c r="T3855" s="14">
        <f t="shared" si="322"/>
        <v>41883.84002314815</v>
      </c>
    </row>
    <row r="3856" spans="1:21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9"/>
        <v>16</v>
      </c>
      <c r="P3856">
        <f t="shared" si="320"/>
        <v>89.4</v>
      </c>
      <c r="Q3856" t="s">
        <v>8315</v>
      </c>
      <c r="R3856" t="s">
        <v>8316</v>
      </c>
      <c r="S3856" s="14">
        <f t="shared" si="321"/>
        <v>42103.884930555556</v>
      </c>
      <c r="T3856" s="14">
        <f t="shared" si="322"/>
        <v>42133.884930555556</v>
      </c>
    </row>
    <row r="3857" spans="1:21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9"/>
        <v>3</v>
      </c>
      <c r="P3857">
        <f t="shared" si="320"/>
        <v>25</v>
      </c>
      <c r="Q3857" t="s">
        <v>8315</v>
      </c>
      <c r="R3857" t="s">
        <v>8316</v>
      </c>
      <c r="S3857" s="14">
        <f t="shared" si="321"/>
        <v>42059.970729166671</v>
      </c>
      <c r="T3857" s="14">
        <f t="shared" si="322"/>
        <v>42089.929062499999</v>
      </c>
    </row>
    <row r="3858" spans="1:21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9"/>
        <v>0</v>
      </c>
      <c r="P3858">
        <f t="shared" si="320"/>
        <v>1</v>
      </c>
      <c r="Q3858" t="s">
        <v>8315</v>
      </c>
      <c r="R3858" t="s">
        <v>8316</v>
      </c>
      <c r="S3858" s="14">
        <f t="shared" si="321"/>
        <v>42041.743090277778</v>
      </c>
      <c r="T3858" s="14">
        <f t="shared" si="322"/>
        <v>42071.701423611114</v>
      </c>
    </row>
    <row r="3859" spans="1:21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9"/>
        <v>5</v>
      </c>
      <c r="P3859">
        <f t="shared" si="320"/>
        <v>65</v>
      </c>
      <c r="Q3859" t="s">
        <v>8315</v>
      </c>
      <c r="R3859" t="s">
        <v>8316</v>
      </c>
      <c r="S3859" s="14">
        <f t="shared" si="321"/>
        <v>41829.73715277778</v>
      </c>
      <c r="T3859" s="14">
        <f t="shared" si="322"/>
        <v>41852.716666666667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9"/>
        <v>2</v>
      </c>
      <c r="P3860">
        <f t="shared" si="320"/>
        <v>10</v>
      </c>
      <c r="Q3860" t="s">
        <v>8315</v>
      </c>
      <c r="R3860" t="s">
        <v>8316</v>
      </c>
      <c r="S3860" s="14">
        <f t="shared" si="321"/>
        <v>42128.431064814817</v>
      </c>
      <c r="T3860" s="14">
        <f t="shared" si="322"/>
        <v>42146.875</v>
      </c>
      <c r="U3860">
        <f t="shared" ref="U3860" si="325">YEAR(S3860)</f>
        <v>2015</v>
      </c>
    </row>
    <row r="3861" spans="1:21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9"/>
        <v>0</v>
      </c>
      <c r="P3861">
        <f t="shared" si="320"/>
        <v>1</v>
      </c>
      <c r="Q3861" t="s">
        <v>8315</v>
      </c>
      <c r="R3861" t="s">
        <v>8316</v>
      </c>
      <c r="S3861" s="14">
        <f t="shared" si="321"/>
        <v>41789.893599537041</v>
      </c>
      <c r="T3861" s="14">
        <f t="shared" si="322"/>
        <v>41815.875</v>
      </c>
    </row>
    <row r="3862" spans="1:21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9"/>
        <v>18</v>
      </c>
      <c r="P3862">
        <f t="shared" si="320"/>
        <v>81.540000000000006</v>
      </c>
      <c r="Q3862" t="s">
        <v>8315</v>
      </c>
      <c r="R3862" t="s">
        <v>8316</v>
      </c>
      <c r="S3862" s="14">
        <f t="shared" si="321"/>
        <v>41833.660995370366</v>
      </c>
      <c r="T3862" s="14">
        <f t="shared" si="322"/>
        <v>41863.660995370366</v>
      </c>
    </row>
    <row r="3863" spans="1:21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9"/>
        <v>5</v>
      </c>
      <c r="P3863">
        <f t="shared" si="320"/>
        <v>100</v>
      </c>
      <c r="Q3863" t="s">
        <v>8315</v>
      </c>
      <c r="R3863" t="s">
        <v>8316</v>
      </c>
      <c r="S3863" s="14">
        <f t="shared" si="321"/>
        <v>41914.590011574073</v>
      </c>
      <c r="T3863" s="14">
        <f t="shared" si="322"/>
        <v>41955.907638888893</v>
      </c>
    </row>
    <row r="3864" spans="1:21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9"/>
        <v>0</v>
      </c>
      <c r="P3864">
        <f t="shared" si="320"/>
        <v>1</v>
      </c>
      <c r="Q3864" t="s">
        <v>8315</v>
      </c>
      <c r="R3864" t="s">
        <v>8316</v>
      </c>
      <c r="S3864" s="14">
        <f t="shared" si="321"/>
        <v>42611.261064814811</v>
      </c>
      <c r="T3864" s="14">
        <f t="shared" si="322"/>
        <v>42625.707638888889</v>
      </c>
    </row>
    <row r="3865" spans="1:21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9"/>
        <v>0</v>
      </c>
      <c r="P3865">
        <f t="shared" si="320"/>
        <v>0</v>
      </c>
      <c r="Q3865" t="s">
        <v>8315</v>
      </c>
      <c r="R3865" t="s">
        <v>8316</v>
      </c>
      <c r="S3865" s="14">
        <f t="shared" si="321"/>
        <v>42253.633159722223</v>
      </c>
      <c r="T3865" s="14">
        <f t="shared" si="322"/>
        <v>42313.674826388888</v>
      </c>
    </row>
    <row r="3866" spans="1:21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9"/>
        <v>1</v>
      </c>
      <c r="P3866">
        <f t="shared" si="320"/>
        <v>20</v>
      </c>
      <c r="Q3866" t="s">
        <v>8315</v>
      </c>
      <c r="R3866" t="s">
        <v>8316</v>
      </c>
      <c r="S3866" s="14">
        <f t="shared" si="321"/>
        <v>42295.891828703709</v>
      </c>
      <c r="T3866" s="14">
        <f t="shared" si="322"/>
        <v>42325.933495370366</v>
      </c>
    </row>
    <row r="3867" spans="1:21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9"/>
        <v>27</v>
      </c>
      <c r="P3867">
        <f t="shared" si="320"/>
        <v>46.43</v>
      </c>
      <c r="Q3867" t="s">
        <v>8315</v>
      </c>
      <c r="R3867" t="s">
        <v>8316</v>
      </c>
      <c r="S3867" s="14">
        <f t="shared" si="321"/>
        <v>41841.651597222226</v>
      </c>
      <c r="T3867" s="14">
        <f t="shared" si="322"/>
        <v>41881.229166666664</v>
      </c>
    </row>
    <row r="3868" spans="1:21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9"/>
        <v>1</v>
      </c>
      <c r="P3868">
        <f t="shared" si="320"/>
        <v>5.5</v>
      </c>
      <c r="Q3868" t="s">
        <v>8315</v>
      </c>
      <c r="R3868" t="s">
        <v>8316</v>
      </c>
      <c r="S3868" s="14">
        <f t="shared" si="321"/>
        <v>42402.947002314817</v>
      </c>
      <c r="T3868" s="14">
        <f t="shared" si="322"/>
        <v>42452.145138888889</v>
      </c>
    </row>
    <row r="3869" spans="1:21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9"/>
        <v>13</v>
      </c>
      <c r="P3869">
        <f t="shared" si="320"/>
        <v>50.2</v>
      </c>
      <c r="Q3869" t="s">
        <v>8315</v>
      </c>
      <c r="R3869" t="s">
        <v>8316</v>
      </c>
      <c r="S3869" s="14">
        <f t="shared" si="321"/>
        <v>42509.814108796301</v>
      </c>
      <c r="T3869" s="14">
        <f t="shared" si="322"/>
        <v>42539.814108796301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9"/>
        <v>0</v>
      </c>
      <c r="P3870">
        <f t="shared" si="320"/>
        <v>10</v>
      </c>
      <c r="Q3870" t="s">
        <v>8315</v>
      </c>
      <c r="R3870" t="s">
        <v>8357</v>
      </c>
      <c r="S3870" s="14">
        <f t="shared" si="321"/>
        <v>41865.659780092588</v>
      </c>
      <c r="T3870" s="14">
        <f t="shared" si="322"/>
        <v>41890.659780092588</v>
      </c>
      <c r="U3870">
        <f>YEAR(S3870)</f>
        <v>2014</v>
      </c>
    </row>
    <row r="3871" spans="1:21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9"/>
        <v>3</v>
      </c>
      <c r="P3871">
        <f t="shared" si="320"/>
        <v>30.13</v>
      </c>
      <c r="Q3871" t="s">
        <v>8315</v>
      </c>
      <c r="R3871" t="s">
        <v>8357</v>
      </c>
      <c r="S3871" s="14">
        <f t="shared" si="321"/>
        <v>42047.724444444444</v>
      </c>
      <c r="T3871" s="14">
        <f t="shared" si="322"/>
        <v>42077.132638888885</v>
      </c>
    </row>
    <row r="3872" spans="1:21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9"/>
        <v>15</v>
      </c>
      <c r="P3872">
        <f t="shared" si="320"/>
        <v>150</v>
      </c>
      <c r="Q3872" t="s">
        <v>8315</v>
      </c>
      <c r="R3872" t="s">
        <v>8357</v>
      </c>
      <c r="S3872" s="14">
        <f t="shared" si="321"/>
        <v>41793.17219907407</v>
      </c>
      <c r="T3872" s="14">
        <f t="shared" si="322"/>
        <v>41823.17219907407</v>
      </c>
    </row>
    <row r="3873" spans="1:21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9"/>
        <v>3</v>
      </c>
      <c r="P3873">
        <f t="shared" si="320"/>
        <v>13.33</v>
      </c>
      <c r="Q3873" t="s">
        <v>8315</v>
      </c>
      <c r="R3873" t="s">
        <v>8357</v>
      </c>
      <c r="S3873" s="14">
        <f t="shared" si="321"/>
        <v>42763.780671296292</v>
      </c>
      <c r="T3873" s="14">
        <f t="shared" si="322"/>
        <v>42823.739004629635</v>
      </c>
    </row>
    <row r="3874" spans="1:21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9"/>
        <v>0</v>
      </c>
      <c r="P3874">
        <f t="shared" si="320"/>
        <v>0</v>
      </c>
      <c r="Q3874" t="s">
        <v>8315</v>
      </c>
      <c r="R3874" t="s">
        <v>8357</v>
      </c>
      <c r="S3874" s="14">
        <f t="shared" si="321"/>
        <v>42180.145787037036</v>
      </c>
      <c r="T3874" s="14">
        <f t="shared" si="322"/>
        <v>42230.145787037036</v>
      </c>
    </row>
    <row r="3875" spans="1:21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9"/>
        <v>0</v>
      </c>
      <c r="P3875">
        <f t="shared" si="320"/>
        <v>0</v>
      </c>
      <c r="Q3875" t="s">
        <v>8315</v>
      </c>
      <c r="R3875" t="s">
        <v>8357</v>
      </c>
      <c r="S3875" s="14">
        <f t="shared" si="321"/>
        <v>42255.696006944447</v>
      </c>
      <c r="T3875" s="14">
        <f t="shared" si="322"/>
        <v>42285.696006944447</v>
      </c>
    </row>
    <row r="3876" spans="1:21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9"/>
        <v>0</v>
      </c>
      <c r="P3876">
        <f t="shared" si="320"/>
        <v>0</v>
      </c>
      <c r="Q3876" t="s">
        <v>8315</v>
      </c>
      <c r="R3876" t="s">
        <v>8357</v>
      </c>
      <c r="S3876" s="14">
        <f t="shared" si="321"/>
        <v>42007.016458333332</v>
      </c>
      <c r="T3876" s="14">
        <f t="shared" si="322"/>
        <v>42028.041666666672</v>
      </c>
    </row>
    <row r="3877" spans="1:21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9"/>
        <v>0</v>
      </c>
      <c r="P3877">
        <f t="shared" si="320"/>
        <v>0</v>
      </c>
      <c r="Q3877" t="s">
        <v>8315</v>
      </c>
      <c r="R3877" t="s">
        <v>8357</v>
      </c>
      <c r="S3877" s="14">
        <f t="shared" si="321"/>
        <v>42615.346817129626</v>
      </c>
      <c r="T3877" s="14">
        <f t="shared" si="322"/>
        <v>42616.416666666672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9"/>
        <v>53</v>
      </c>
      <c r="P3878">
        <f t="shared" si="320"/>
        <v>44.76</v>
      </c>
      <c r="Q3878" t="s">
        <v>8315</v>
      </c>
      <c r="R3878" t="s">
        <v>8357</v>
      </c>
      <c r="S3878" s="14">
        <f t="shared" si="321"/>
        <v>42372.624166666668</v>
      </c>
      <c r="T3878" s="14">
        <f t="shared" si="322"/>
        <v>42402.624166666668</v>
      </c>
      <c r="U3878">
        <f>YEAR(S3878)</f>
        <v>2016</v>
      </c>
    </row>
    <row r="3879" spans="1:21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9"/>
        <v>5</v>
      </c>
      <c r="P3879">
        <f t="shared" si="320"/>
        <v>88.64</v>
      </c>
      <c r="Q3879" t="s">
        <v>8315</v>
      </c>
      <c r="R3879" t="s">
        <v>8357</v>
      </c>
      <c r="S3879" s="14">
        <f t="shared" si="321"/>
        <v>42682.67768518519</v>
      </c>
      <c r="T3879" s="14">
        <f t="shared" si="322"/>
        <v>42712.67768518519</v>
      </c>
    </row>
    <row r="3880" spans="1:21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9"/>
        <v>0</v>
      </c>
      <c r="P3880">
        <f t="shared" si="320"/>
        <v>10</v>
      </c>
      <c r="Q3880" t="s">
        <v>8315</v>
      </c>
      <c r="R3880" t="s">
        <v>8357</v>
      </c>
      <c r="S3880" s="14">
        <f t="shared" si="321"/>
        <v>42154.818819444445</v>
      </c>
      <c r="T3880" s="14">
        <f t="shared" si="322"/>
        <v>42185.165972222225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9"/>
        <v>0</v>
      </c>
      <c r="P3881">
        <f t="shared" si="320"/>
        <v>0</v>
      </c>
      <c r="Q3881" t="s">
        <v>8315</v>
      </c>
      <c r="R3881" t="s">
        <v>8357</v>
      </c>
      <c r="S3881" s="14">
        <f t="shared" si="321"/>
        <v>41999.861064814817</v>
      </c>
      <c r="T3881" s="14">
        <f t="shared" si="322"/>
        <v>42029.861064814817</v>
      </c>
      <c r="U3881">
        <f t="shared" ref="U3881:U3882" si="326">YEAR(S3881)</f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9"/>
        <v>13</v>
      </c>
      <c r="P3882">
        <f t="shared" si="320"/>
        <v>57.65</v>
      </c>
      <c r="Q3882" t="s">
        <v>8315</v>
      </c>
      <c r="R3882" t="s">
        <v>8357</v>
      </c>
      <c r="S3882" s="14">
        <f t="shared" si="321"/>
        <v>41815.815046296295</v>
      </c>
      <c r="T3882" s="14">
        <f t="shared" si="322"/>
        <v>41850.958333333336</v>
      </c>
      <c r="U3882">
        <f t="shared" si="326"/>
        <v>2014</v>
      </c>
    </row>
    <row r="3883" spans="1:21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9"/>
        <v>5</v>
      </c>
      <c r="P3883">
        <f t="shared" si="320"/>
        <v>25</v>
      </c>
      <c r="Q3883" t="s">
        <v>8315</v>
      </c>
      <c r="R3883" t="s">
        <v>8357</v>
      </c>
      <c r="S3883" s="14">
        <f t="shared" si="321"/>
        <v>42756.018506944441</v>
      </c>
      <c r="T3883" s="14">
        <f t="shared" si="322"/>
        <v>42786.018506944441</v>
      </c>
    </row>
    <row r="3884" spans="1:21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9"/>
        <v>0</v>
      </c>
      <c r="P3884">
        <f t="shared" si="320"/>
        <v>0</v>
      </c>
      <c r="Q3884" t="s">
        <v>8315</v>
      </c>
      <c r="R3884" t="s">
        <v>8357</v>
      </c>
      <c r="S3884" s="14">
        <f t="shared" si="321"/>
        <v>42373.983449074076</v>
      </c>
      <c r="T3884" s="14">
        <f t="shared" si="322"/>
        <v>42400.960416666669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9"/>
        <v>0</v>
      </c>
      <c r="P3885">
        <f t="shared" si="320"/>
        <v>0</v>
      </c>
      <c r="Q3885" t="s">
        <v>8315</v>
      </c>
      <c r="R3885" t="s">
        <v>8357</v>
      </c>
      <c r="S3885" s="14">
        <f t="shared" si="321"/>
        <v>41854.602650462963</v>
      </c>
      <c r="T3885" s="14">
        <f t="shared" si="322"/>
        <v>41884.602650462963</v>
      </c>
      <c r="U3885">
        <f>YEAR(S3885)</f>
        <v>2014</v>
      </c>
    </row>
    <row r="3886" spans="1:21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9"/>
        <v>0</v>
      </c>
      <c r="P3886">
        <f t="shared" si="320"/>
        <v>0</v>
      </c>
      <c r="Q3886" t="s">
        <v>8315</v>
      </c>
      <c r="R3886" t="s">
        <v>8357</v>
      </c>
      <c r="S3886" s="14">
        <f t="shared" si="321"/>
        <v>42065.791574074072</v>
      </c>
      <c r="T3886" s="14">
        <f t="shared" si="322"/>
        <v>42090.749907407408</v>
      </c>
    </row>
    <row r="3887" spans="1:21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9"/>
        <v>0</v>
      </c>
      <c r="P3887">
        <f t="shared" si="320"/>
        <v>0</v>
      </c>
      <c r="Q3887" t="s">
        <v>8315</v>
      </c>
      <c r="R3887" t="s">
        <v>8357</v>
      </c>
      <c r="S3887" s="14">
        <f t="shared" si="321"/>
        <v>42469.951284722221</v>
      </c>
      <c r="T3887" s="14">
        <f t="shared" si="322"/>
        <v>42499.951284722221</v>
      </c>
    </row>
    <row r="3888" spans="1:21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9"/>
        <v>0</v>
      </c>
      <c r="P3888">
        <f t="shared" si="320"/>
        <v>0</v>
      </c>
      <c r="Q3888" t="s">
        <v>8315</v>
      </c>
      <c r="R3888" t="s">
        <v>8357</v>
      </c>
      <c r="S3888" s="14">
        <f t="shared" si="321"/>
        <v>41954.228032407409</v>
      </c>
      <c r="T3888" s="14">
        <f t="shared" si="322"/>
        <v>41984.228032407409</v>
      </c>
    </row>
    <row r="3889" spans="1:21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9"/>
        <v>2</v>
      </c>
      <c r="P3889">
        <f t="shared" si="320"/>
        <v>17.5</v>
      </c>
      <c r="Q3889" t="s">
        <v>8315</v>
      </c>
      <c r="R3889" t="s">
        <v>8357</v>
      </c>
      <c r="S3889" s="14">
        <f t="shared" si="321"/>
        <v>42079.857974537037</v>
      </c>
      <c r="T3889" s="14">
        <f t="shared" si="322"/>
        <v>42125.916666666672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9"/>
        <v>27</v>
      </c>
      <c r="P3890">
        <f t="shared" si="320"/>
        <v>38.71</v>
      </c>
      <c r="Q3890" t="s">
        <v>8315</v>
      </c>
      <c r="R3890" t="s">
        <v>8316</v>
      </c>
      <c r="S3890" s="14">
        <f t="shared" si="321"/>
        <v>42762.545810185184</v>
      </c>
      <c r="T3890" s="14">
        <f t="shared" si="322"/>
        <v>42792.545810185184</v>
      </c>
      <c r="U3890">
        <f>YEAR(S3890)</f>
        <v>2017</v>
      </c>
    </row>
    <row r="3891" spans="1:21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9"/>
        <v>1</v>
      </c>
      <c r="P3891">
        <f t="shared" si="320"/>
        <v>13.11</v>
      </c>
      <c r="Q3891" t="s">
        <v>8315</v>
      </c>
      <c r="R3891" t="s">
        <v>8316</v>
      </c>
      <c r="S3891" s="14">
        <f t="shared" si="321"/>
        <v>41977.004976851851</v>
      </c>
      <c r="T3891" s="14">
        <f t="shared" si="322"/>
        <v>42008.976388888885</v>
      </c>
    </row>
    <row r="3892" spans="1:21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9"/>
        <v>17</v>
      </c>
      <c r="P3892">
        <f t="shared" si="320"/>
        <v>315.5</v>
      </c>
      <c r="Q3892" t="s">
        <v>8315</v>
      </c>
      <c r="R3892" t="s">
        <v>8316</v>
      </c>
      <c r="S3892" s="14">
        <f t="shared" si="321"/>
        <v>42171.758611111116</v>
      </c>
      <c r="T3892" s="14">
        <f t="shared" si="322"/>
        <v>42231.758611111116</v>
      </c>
    </row>
    <row r="3893" spans="1:21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9"/>
        <v>33</v>
      </c>
      <c r="P3893">
        <f t="shared" si="320"/>
        <v>37.14</v>
      </c>
      <c r="Q3893" t="s">
        <v>8315</v>
      </c>
      <c r="R3893" t="s">
        <v>8316</v>
      </c>
      <c r="S3893" s="14">
        <f t="shared" si="321"/>
        <v>42056.1324537037</v>
      </c>
      <c r="T3893" s="14">
        <f t="shared" si="322"/>
        <v>42086.207638888889</v>
      </c>
    </row>
    <row r="3894" spans="1:21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9"/>
        <v>0</v>
      </c>
      <c r="P3894">
        <f t="shared" si="320"/>
        <v>0</v>
      </c>
      <c r="Q3894" t="s">
        <v>8315</v>
      </c>
      <c r="R3894" t="s">
        <v>8316</v>
      </c>
      <c r="S3894" s="14">
        <f t="shared" si="321"/>
        <v>41867.652280092596</v>
      </c>
      <c r="T3894" s="14">
        <f t="shared" si="322"/>
        <v>41875.291666666664</v>
      </c>
    </row>
    <row r="3895" spans="1:21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9"/>
        <v>22</v>
      </c>
      <c r="P3895">
        <f t="shared" si="320"/>
        <v>128.27000000000001</v>
      </c>
      <c r="Q3895" t="s">
        <v>8315</v>
      </c>
      <c r="R3895" t="s">
        <v>8316</v>
      </c>
      <c r="S3895" s="14">
        <f t="shared" si="321"/>
        <v>41779.657870370371</v>
      </c>
      <c r="T3895" s="14">
        <f t="shared" si="322"/>
        <v>41821.25</v>
      </c>
    </row>
    <row r="3896" spans="1:21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9"/>
        <v>3</v>
      </c>
      <c r="P3896">
        <f t="shared" si="320"/>
        <v>47.27</v>
      </c>
      <c r="Q3896" t="s">
        <v>8315</v>
      </c>
      <c r="R3896" t="s">
        <v>8316</v>
      </c>
      <c r="S3896" s="14">
        <f t="shared" si="321"/>
        <v>42679.958472222221</v>
      </c>
      <c r="T3896" s="14">
        <f t="shared" si="322"/>
        <v>42710.207638888889</v>
      </c>
    </row>
    <row r="3897" spans="1:21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9"/>
        <v>5</v>
      </c>
      <c r="P3897">
        <f t="shared" si="320"/>
        <v>50</v>
      </c>
      <c r="Q3897" t="s">
        <v>8315</v>
      </c>
      <c r="R3897" t="s">
        <v>8316</v>
      </c>
      <c r="S3897" s="14">
        <f t="shared" si="321"/>
        <v>42032.250208333338</v>
      </c>
      <c r="T3897" s="14">
        <f t="shared" si="322"/>
        <v>42063.250208333338</v>
      </c>
    </row>
    <row r="3898" spans="1:21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9"/>
        <v>11</v>
      </c>
      <c r="P3898">
        <f t="shared" si="320"/>
        <v>42.5</v>
      </c>
      <c r="Q3898" t="s">
        <v>8315</v>
      </c>
      <c r="R3898" t="s">
        <v>8316</v>
      </c>
      <c r="S3898" s="14">
        <f t="shared" si="321"/>
        <v>41793.191875000004</v>
      </c>
      <c r="T3898" s="14">
        <f t="shared" si="322"/>
        <v>41807.191875000004</v>
      </c>
    </row>
    <row r="3899" spans="1:21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9"/>
        <v>18</v>
      </c>
      <c r="P3899">
        <f t="shared" si="320"/>
        <v>44</v>
      </c>
      <c r="Q3899" t="s">
        <v>8315</v>
      </c>
      <c r="R3899" t="s">
        <v>8316</v>
      </c>
      <c r="S3899" s="14">
        <f t="shared" si="321"/>
        <v>41982.87364583333</v>
      </c>
      <c r="T3899" s="14">
        <f t="shared" si="322"/>
        <v>42012.87364583333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9"/>
        <v>33</v>
      </c>
      <c r="P3900">
        <f t="shared" si="320"/>
        <v>50.88</v>
      </c>
      <c r="Q3900" t="s">
        <v>8315</v>
      </c>
      <c r="R3900" t="s">
        <v>8316</v>
      </c>
      <c r="S3900" s="14">
        <f t="shared" si="321"/>
        <v>42193.482291666667</v>
      </c>
      <c r="T3900" s="14">
        <f t="shared" si="322"/>
        <v>42233.666666666672</v>
      </c>
      <c r="U3900">
        <f>YEAR(S3900)</f>
        <v>2015</v>
      </c>
    </row>
    <row r="3901" spans="1:21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9"/>
        <v>1</v>
      </c>
      <c r="P3901">
        <f t="shared" si="320"/>
        <v>62.5</v>
      </c>
      <c r="Q3901" t="s">
        <v>8315</v>
      </c>
      <c r="R3901" t="s">
        <v>8316</v>
      </c>
      <c r="S3901" s="14">
        <f t="shared" si="321"/>
        <v>41843.775011574071</v>
      </c>
      <c r="T3901" s="14">
        <f t="shared" si="322"/>
        <v>41863.775011574071</v>
      </c>
    </row>
    <row r="3902" spans="1:21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9"/>
        <v>5</v>
      </c>
      <c r="P3902">
        <f t="shared" si="320"/>
        <v>27</v>
      </c>
      <c r="Q3902" t="s">
        <v>8315</v>
      </c>
      <c r="R3902" t="s">
        <v>8316</v>
      </c>
      <c r="S3902" s="14">
        <f t="shared" si="321"/>
        <v>42136.092488425929</v>
      </c>
      <c r="T3902" s="14">
        <f t="shared" si="322"/>
        <v>42166.092488425929</v>
      </c>
    </row>
    <row r="3903" spans="1:21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9"/>
        <v>1</v>
      </c>
      <c r="P3903">
        <f t="shared" si="320"/>
        <v>25</v>
      </c>
      <c r="Q3903" t="s">
        <v>8315</v>
      </c>
      <c r="R3903" t="s">
        <v>8316</v>
      </c>
      <c r="S3903" s="14">
        <f t="shared" si="321"/>
        <v>42317.826377314821</v>
      </c>
      <c r="T3903" s="14">
        <f t="shared" si="322"/>
        <v>42357.826377314821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9"/>
        <v>49</v>
      </c>
      <c r="P3904">
        <f t="shared" si="320"/>
        <v>47.26</v>
      </c>
      <c r="Q3904" t="s">
        <v>8315</v>
      </c>
      <c r="R3904" t="s">
        <v>8316</v>
      </c>
      <c r="S3904" s="14">
        <f t="shared" si="321"/>
        <v>42663.468078703707</v>
      </c>
      <c r="T3904" s="14">
        <f t="shared" si="322"/>
        <v>42688.509745370371</v>
      </c>
      <c r="U3904">
        <f>YEAR(S3904)</f>
        <v>2016</v>
      </c>
    </row>
    <row r="3905" spans="1:21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9"/>
        <v>0</v>
      </c>
      <c r="P3905">
        <f t="shared" si="320"/>
        <v>0</v>
      </c>
      <c r="Q3905" t="s">
        <v>8315</v>
      </c>
      <c r="R3905" t="s">
        <v>8316</v>
      </c>
      <c r="S3905" s="14">
        <f t="shared" si="321"/>
        <v>42186.01116898148</v>
      </c>
      <c r="T3905" s="14">
        <f t="shared" si="322"/>
        <v>42230.818055555559</v>
      </c>
    </row>
    <row r="3906" spans="1:21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19"/>
        <v>0</v>
      </c>
      <c r="P3906">
        <f t="shared" si="320"/>
        <v>1.5</v>
      </c>
      <c r="Q3906" t="s">
        <v>8315</v>
      </c>
      <c r="R3906" t="s">
        <v>8316</v>
      </c>
      <c r="S3906" s="14">
        <f t="shared" si="321"/>
        <v>42095.229166666672</v>
      </c>
      <c r="T3906" s="14">
        <f t="shared" si="322"/>
        <v>42109.211111111115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27">ROUND(E3907/D3907*100,0)</f>
        <v>12</v>
      </c>
      <c r="P3907">
        <f t="shared" ref="P3907:P3970" si="328">IFERROR(ROUND(E3907/L3907,2),0)</f>
        <v>24.71</v>
      </c>
      <c r="Q3907" t="s">
        <v>8315</v>
      </c>
      <c r="R3907" t="s">
        <v>8316</v>
      </c>
      <c r="S3907" s="14">
        <f t="shared" ref="S3907:S3970" si="329">(((J3907/60)/60)/24)+DATE(1970,1,1)</f>
        <v>42124.623877314814</v>
      </c>
      <c r="T3907" s="14">
        <f t="shared" ref="T3907:T3970" si="330">(((I3907/60)/60)/24)+DATE(1970,1,1)</f>
        <v>42166.958333333328</v>
      </c>
      <c r="U3907">
        <f t="shared" ref="U3907:U3908" si="331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7"/>
        <v>67</v>
      </c>
      <c r="P3908">
        <f t="shared" si="328"/>
        <v>63.13</v>
      </c>
      <c r="Q3908" t="s">
        <v>8315</v>
      </c>
      <c r="R3908" t="s">
        <v>8316</v>
      </c>
      <c r="S3908" s="14">
        <f t="shared" si="329"/>
        <v>42143.917743055557</v>
      </c>
      <c r="T3908" s="14">
        <f t="shared" si="330"/>
        <v>42181.559027777781</v>
      </c>
      <c r="U3908">
        <f t="shared" si="331"/>
        <v>2015</v>
      </c>
    </row>
    <row r="3909" spans="1:21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7"/>
        <v>15</v>
      </c>
      <c r="P3909">
        <f t="shared" si="328"/>
        <v>38.25</v>
      </c>
      <c r="Q3909" t="s">
        <v>8315</v>
      </c>
      <c r="R3909" t="s">
        <v>8316</v>
      </c>
      <c r="S3909" s="14">
        <f t="shared" si="329"/>
        <v>41906.819513888891</v>
      </c>
      <c r="T3909" s="14">
        <f t="shared" si="330"/>
        <v>41938.838888888888</v>
      </c>
    </row>
    <row r="3910" spans="1:21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7"/>
        <v>9</v>
      </c>
      <c r="P3910">
        <f t="shared" si="328"/>
        <v>16.25</v>
      </c>
      <c r="Q3910" t="s">
        <v>8315</v>
      </c>
      <c r="R3910" t="s">
        <v>8316</v>
      </c>
      <c r="S3910" s="14">
        <f t="shared" si="329"/>
        <v>41834.135370370372</v>
      </c>
      <c r="T3910" s="14">
        <f t="shared" si="330"/>
        <v>41849.135370370372</v>
      </c>
    </row>
    <row r="3911" spans="1:21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7"/>
        <v>0</v>
      </c>
      <c r="P3911">
        <f t="shared" si="328"/>
        <v>33.75</v>
      </c>
      <c r="Q3911" t="s">
        <v>8315</v>
      </c>
      <c r="R3911" t="s">
        <v>8316</v>
      </c>
      <c r="S3911" s="14">
        <f t="shared" si="329"/>
        <v>41863.359282407408</v>
      </c>
      <c r="T3911" s="14">
        <f t="shared" si="330"/>
        <v>41893.359282407408</v>
      </c>
    </row>
    <row r="3912" spans="1:21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7"/>
        <v>3</v>
      </c>
      <c r="P3912">
        <f t="shared" si="328"/>
        <v>61.67</v>
      </c>
      <c r="Q3912" t="s">
        <v>8315</v>
      </c>
      <c r="R3912" t="s">
        <v>8316</v>
      </c>
      <c r="S3912" s="14">
        <f t="shared" si="329"/>
        <v>42224.756909722222</v>
      </c>
      <c r="T3912" s="14">
        <f t="shared" si="330"/>
        <v>42254.756909722222</v>
      </c>
    </row>
    <row r="3913" spans="1:21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7"/>
        <v>37</v>
      </c>
      <c r="P3913">
        <f t="shared" si="328"/>
        <v>83.14</v>
      </c>
      <c r="Q3913" t="s">
        <v>8315</v>
      </c>
      <c r="R3913" t="s">
        <v>8316</v>
      </c>
      <c r="S3913" s="14">
        <f t="shared" si="329"/>
        <v>41939.8122337963</v>
      </c>
      <c r="T3913" s="14">
        <f t="shared" si="330"/>
        <v>41969.853900462964</v>
      </c>
    </row>
    <row r="3914" spans="1:21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7"/>
        <v>0</v>
      </c>
      <c r="P3914">
        <f t="shared" si="328"/>
        <v>1</v>
      </c>
      <c r="Q3914" t="s">
        <v>8315</v>
      </c>
      <c r="R3914" t="s">
        <v>8316</v>
      </c>
      <c r="S3914" s="14">
        <f t="shared" si="329"/>
        <v>42059.270023148143</v>
      </c>
      <c r="T3914" s="14">
        <f t="shared" si="330"/>
        <v>42119.190972222219</v>
      </c>
    </row>
    <row r="3915" spans="1:21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7"/>
        <v>10</v>
      </c>
      <c r="P3915">
        <f t="shared" si="328"/>
        <v>142.86000000000001</v>
      </c>
      <c r="Q3915" t="s">
        <v>8315</v>
      </c>
      <c r="R3915" t="s">
        <v>8316</v>
      </c>
      <c r="S3915" s="14">
        <f t="shared" si="329"/>
        <v>42308.211215277777</v>
      </c>
      <c r="T3915" s="14">
        <f t="shared" si="330"/>
        <v>42338.252881944441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7"/>
        <v>36</v>
      </c>
      <c r="P3916">
        <f t="shared" si="328"/>
        <v>33.67</v>
      </c>
      <c r="Q3916" t="s">
        <v>8315</v>
      </c>
      <c r="R3916" t="s">
        <v>8316</v>
      </c>
      <c r="S3916" s="14">
        <f t="shared" si="329"/>
        <v>42114.818935185183</v>
      </c>
      <c r="T3916" s="14">
        <f t="shared" si="330"/>
        <v>42134.957638888889</v>
      </c>
      <c r="U3916">
        <f t="shared" ref="U3916:U3917" si="332">YEAR(S3916)</f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7"/>
        <v>0</v>
      </c>
      <c r="P3917">
        <f t="shared" si="328"/>
        <v>5</v>
      </c>
      <c r="Q3917" t="s">
        <v>8315</v>
      </c>
      <c r="R3917" t="s">
        <v>8316</v>
      </c>
      <c r="S3917" s="14">
        <f t="shared" si="329"/>
        <v>42492.98505787037</v>
      </c>
      <c r="T3917" s="14">
        <f t="shared" si="330"/>
        <v>42522.98505787037</v>
      </c>
      <c r="U3917">
        <f t="shared" si="332"/>
        <v>2016</v>
      </c>
    </row>
    <row r="3918" spans="1:21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7"/>
        <v>0</v>
      </c>
      <c r="P3918">
        <f t="shared" si="328"/>
        <v>0</v>
      </c>
      <c r="Q3918" t="s">
        <v>8315</v>
      </c>
      <c r="R3918" t="s">
        <v>8316</v>
      </c>
      <c r="S3918" s="14">
        <f t="shared" si="329"/>
        <v>42494.471666666665</v>
      </c>
      <c r="T3918" s="14">
        <f t="shared" si="330"/>
        <v>42524.471666666665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7"/>
        <v>0</v>
      </c>
      <c r="P3919">
        <f t="shared" si="328"/>
        <v>10</v>
      </c>
      <c r="Q3919" t="s">
        <v>8315</v>
      </c>
      <c r="R3919" t="s">
        <v>8316</v>
      </c>
      <c r="S3919" s="14">
        <f t="shared" si="329"/>
        <v>41863.527326388888</v>
      </c>
      <c r="T3919" s="14">
        <f t="shared" si="330"/>
        <v>41893.527326388888</v>
      </c>
      <c r="U3919">
        <f t="shared" ref="U3919:U3923" si="333">YEAR(S3919)</f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7"/>
        <v>0</v>
      </c>
      <c r="P3920">
        <f t="shared" si="328"/>
        <v>40</v>
      </c>
      <c r="Q3920" t="s">
        <v>8315</v>
      </c>
      <c r="R3920" t="s">
        <v>8316</v>
      </c>
      <c r="S3920" s="14">
        <f t="shared" si="329"/>
        <v>41843.664618055554</v>
      </c>
      <c r="T3920" s="14">
        <f t="shared" si="330"/>
        <v>41855.666666666664</v>
      </c>
      <c r="U3920">
        <f t="shared" si="333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7"/>
        <v>2</v>
      </c>
      <c r="P3921">
        <f t="shared" si="328"/>
        <v>30</v>
      </c>
      <c r="Q3921" t="s">
        <v>8315</v>
      </c>
      <c r="R3921" t="s">
        <v>8316</v>
      </c>
      <c r="S3921" s="14">
        <f t="shared" si="329"/>
        <v>42358.684872685189</v>
      </c>
      <c r="T3921" s="14">
        <f t="shared" si="330"/>
        <v>42387</v>
      </c>
      <c r="U3921">
        <f t="shared" si="333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7"/>
        <v>5</v>
      </c>
      <c r="P3922">
        <f t="shared" si="328"/>
        <v>45</v>
      </c>
      <c r="Q3922" t="s">
        <v>8315</v>
      </c>
      <c r="R3922" t="s">
        <v>8316</v>
      </c>
      <c r="S3922" s="14">
        <f t="shared" si="329"/>
        <v>42657.38726851852</v>
      </c>
      <c r="T3922" s="14">
        <f t="shared" si="330"/>
        <v>42687.428935185191</v>
      </c>
      <c r="U3922">
        <f t="shared" si="333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7"/>
        <v>0</v>
      </c>
      <c r="P3923">
        <f t="shared" si="328"/>
        <v>0</v>
      </c>
      <c r="Q3923" t="s">
        <v>8315</v>
      </c>
      <c r="R3923" t="s">
        <v>8316</v>
      </c>
      <c r="S3923" s="14">
        <f t="shared" si="329"/>
        <v>41926.542303240742</v>
      </c>
      <c r="T3923" s="14">
        <f t="shared" si="330"/>
        <v>41938.75</v>
      </c>
      <c r="U3923">
        <f t="shared" si="333"/>
        <v>2014</v>
      </c>
    </row>
    <row r="3924" spans="1:21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7"/>
        <v>8</v>
      </c>
      <c r="P3924">
        <f t="shared" si="328"/>
        <v>10.17</v>
      </c>
      <c r="Q3924" t="s">
        <v>8315</v>
      </c>
      <c r="R3924" t="s">
        <v>8316</v>
      </c>
      <c r="S3924" s="14">
        <f t="shared" si="329"/>
        <v>42020.768634259264</v>
      </c>
      <c r="T3924" s="14">
        <f t="shared" si="330"/>
        <v>42065.958333333328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7"/>
        <v>12</v>
      </c>
      <c r="P3925">
        <f t="shared" si="328"/>
        <v>81.41</v>
      </c>
      <c r="Q3925" t="s">
        <v>8315</v>
      </c>
      <c r="R3925" t="s">
        <v>8316</v>
      </c>
      <c r="S3925" s="14">
        <f t="shared" si="329"/>
        <v>42075.979988425926</v>
      </c>
      <c r="T3925" s="14">
        <f t="shared" si="330"/>
        <v>42103.979988425926</v>
      </c>
      <c r="U3925">
        <f>YEAR(S3925)</f>
        <v>2015</v>
      </c>
    </row>
    <row r="3926" spans="1:21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7"/>
        <v>15</v>
      </c>
      <c r="P3926">
        <f t="shared" si="328"/>
        <v>57.25</v>
      </c>
      <c r="Q3926" t="s">
        <v>8315</v>
      </c>
      <c r="R3926" t="s">
        <v>8316</v>
      </c>
      <c r="S3926" s="14">
        <f t="shared" si="329"/>
        <v>41786.959745370368</v>
      </c>
      <c r="T3926" s="14">
        <f t="shared" si="330"/>
        <v>41816.959745370368</v>
      </c>
    </row>
    <row r="3927" spans="1:21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7"/>
        <v>10</v>
      </c>
      <c r="P3927">
        <f t="shared" si="328"/>
        <v>5</v>
      </c>
      <c r="Q3927" t="s">
        <v>8315</v>
      </c>
      <c r="R3927" t="s">
        <v>8316</v>
      </c>
      <c r="S3927" s="14">
        <f t="shared" si="329"/>
        <v>41820.870821759258</v>
      </c>
      <c r="T3927" s="14">
        <f t="shared" si="330"/>
        <v>41850.870821759258</v>
      </c>
    </row>
    <row r="3928" spans="1:21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7"/>
        <v>0</v>
      </c>
      <c r="P3928">
        <f t="shared" si="328"/>
        <v>15</v>
      </c>
      <c r="Q3928" t="s">
        <v>8315</v>
      </c>
      <c r="R3928" t="s">
        <v>8316</v>
      </c>
      <c r="S3928" s="14">
        <f t="shared" si="329"/>
        <v>41970.085046296299</v>
      </c>
      <c r="T3928" s="14">
        <f t="shared" si="330"/>
        <v>42000.085046296299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7"/>
        <v>1</v>
      </c>
      <c r="P3929">
        <f t="shared" si="328"/>
        <v>12.5</v>
      </c>
      <c r="Q3929" t="s">
        <v>8315</v>
      </c>
      <c r="R3929" t="s">
        <v>8316</v>
      </c>
      <c r="S3929" s="14">
        <f t="shared" si="329"/>
        <v>41830.267407407409</v>
      </c>
      <c r="T3929" s="14">
        <f t="shared" si="330"/>
        <v>41860.267407407409</v>
      </c>
      <c r="U3929">
        <f>YEAR(S3929)</f>
        <v>2014</v>
      </c>
    </row>
    <row r="3930" spans="1:21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7"/>
        <v>13</v>
      </c>
      <c r="P3930">
        <f t="shared" si="328"/>
        <v>93</v>
      </c>
      <c r="Q3930" t="s">
        <v>8315</v>
      </c>
      <c r="R3930" t="s">
        <v>8316</v>
      </c>
      <c r="S3930" s="14">
        <f t="shared" si="329"/>
        <v>42265.683182870373</v>
      </c>
      <c r="T3930" s="14">
        <f t="shared" si="330"/>
        <v>42293.207638888889</v>
      </c>
    </row>
    <row r="3931" spans="1:21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7"/>
        <v>2</v>
      </c>
      <c r="P3931">
        <f t="shared" si="328"/>
        <v>32.36</v>
      </c>
      <c r="Q3931" t="s">
        <v>8315</v>
      </c>
      <c r="R3931" t="s">
        <v>8316</v>
      </c>
      <c r="S3931" s="14">
        <f t="shared" si="329"/>
        <v>42601.827141203699</v>
      </c>
      <c r="T3931" s="14">
        <f t="shared" si="330"/>
        <v>42631.827141203699</v>
      </c>
    </row>
    <row r="3932" spans="1:21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7"/>
        <v>0</v>
      </c>
      <c r="P3932">
        <f t="shared" si="328"/>
        <v>0</v>
      </c>
      <c r="Q3932" t="s">
        <v>8315</v>
      </c>
      <c r="R3932" t="s">
        <v>8316</v>
      </c>
      <c r="S3932" s="14">
        <f t="shared" si="329"/>
        <v>42433.338749999995</v>
      </c>
      <c r="T3932" s="14">
        <f t="shared" si="330"/>
        <v>42461.25</v>
      </c>
    </row>
    <row r="3933" spans="1:21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7"/>
        <v>0</v>
      </c>
      <c r="P3933">
        <f t="shared" si="328"/>
        <v>0</v>
      </c>
      <c r="Q3933" t="s">
        <v>8315</v>
      </c>
      <c r="R3933" t="s">
        <v>8316</v>
      </c>
      <c r="S3933" s="14">
        <f t="shared" si="329"/>
        <v>42228.151701388888</v>
      </c>
      <c r="T3933" s="14">
        <f t="shared" si="330"/>
        <v>42253.151701388888</v>
      </c>
    </row>
    <row r="3934" spans="1:21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7"/>
        <v>0</v>
      </c>
      <c r="P3934">
        <f t="shared" si="328"/>
        <v>1</v>
      </c>
      <c r="Q3934" t="s">
        <v>8315</v>
      </c>
      <c r="R3934" t="s">
        <v>8316</v>
      </c>
      <c r="S3934" s="14">
        <f t="shared" si="329"/>
        <v>42415.168564814812</v>
      </c>
      <c r="T3934" s="14">
        <f t="shared" si="330"/>
        <v>42445.126898148148</v>
      </c>
    </row>
    <row r="3935" spans="1:21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7"/>
        <v>16</v>
      </c>
      <c r="P3935">
        <f t="shared" si="328"/>
        <v>91.83</v>
      </c>
      <c r="Q3935" t="s">
        <v>8315</v>
      </c>
      <c r="R3935" t="s">
        <v>8316</v>
      </c>
      <c r="S3935" s="14">
        <f t="shared" si="329"/>
        <v>42538.968310185184</v>
      </c>
      <c r="T3935" s="14">
        <f t="shared" si="330"/>
        <v>42568.029861111107</v>
      </c>
    </row>
    <row r="3936" spans="1:21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7"/>
        <v>11</v>
      </c>
      <c r="P3936">
        <f t="shared" si="328"/>
        <v>45.83</v>
      </c>
      <c r="Q3936" t="s">
        <v>8315</v>
      </c>
      <c r="R3936" t="s">
        <v>8316</v>
      </c>
      <c r="S3936" s="14">
        <f t="shared" si="329"/>
        <v>42233.671747685185</v>
      </c>
      <c r="T3936" s="14">
        <f t="shared" si="330"/>
        <v>42278.541666666672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7"/>
        <v>44</v>
      </c>
      <c r="P3937">
        <f t="shared" si="328"/>
        <v>57.17</v>
      </c>
      <c r="Q3937" t="s">
        <v>8315</v>
      </c>
      <c r="R3937" t="s">
        <v>8316</v>
      </c>
      <c r="S3937" s="14">
        <f t="shared" si="329"/>
        <v>42221.656782407401</v>
      </c>
      <c r="T3937" s="14">
        <f t="shared" si="330"/>
        <v>42281.656782407401</v>
      </c>
      <c r="U3937">
        <f>YEAR(S3937)</f>
        <v>2015</v>
      </c>
    </row>
    <row r="3938" spans="1:21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7"/>
        <v>0</v>
      </c>
      <c r="P3938">
        <f t="shared" si="328"/>
        <v>0</v>
      </c>
      <c r="Q3938" t="s">
        <v>8315</v>
      </c>
      <c r="R3938" t="s">
        <v>8316</v>
      </c>
      <c r="S3938" s="14">
        <f t="shared" si="329"/>
        <v>42675.262962962966</v>
      </c>
      <c r="T3938" s="14">
        <f t="shared" si="330"/>
        <v>42705.304629629631</v>
      </c>
    </row>
    <row r="3939" spans="1:21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7"/>
        <v>86</v>
      </c>
      <c r="P3939">
        <f t="shared" si="328"/>
        <v>248.5</v>
      </c>
      <c r="Q3939" t="s">
        <v>8315</v>
      </c>
      <c r="R3939" t="s">
        <v>8316</v>
      </c>
      <c r="S3939" s="14">
        <f t="shared" si="329"/>
        <v>42534.631481481483</v>
      </c>
      <c r="T3939" s="14">
        <f t="shared" si="330"/>
        <v>42562.631481481483</v>
      </c>
    </row>
    <row r="3940" spans="1:21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7"/>
        <v>12</v>
      </c>
      <c r="P3940">
        <f t="shared" si="328"/>
        <v>79.400000000000006</v>
      </c>
      <c r="Q3940" t="s">
        <v>8315</v>
      </c>
      <c r="R3940" t="s">
        <v>8316</v>
      </c>
      <c r="S3940" s="14">
        <f t="shared" si="329"/>
        <v>42151.905717592599</v>
      </c>
      <c r="T3940" s="14">
        <f t="shared" si="330"/>
        <v>42182.905717592599</v>
      </c>
    </row>
    <row r="3941" spans="1:21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7"/>
        <v>0</v>
      </c>
      <c r="P3941">
        <f t="shared" si="328"/>
        <v>5</v>
      </c>
      <c r="Q3941" t="s">
        <v>8315</v>
      </c>
      <c r="R3941" t="s">
        <v>8316</v>
      </c>
      <c r="S3941" s="14">
        <f t="shared" si="329"/>
        <v>41915.400219907409</v>
      </c>
      <c r="T3941" s="14">
        <f t="shared" si="330"/>
        <v>41919.1875</v>
      </c>
    </row>
    <row r="3942" spans="1:21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7"/>
        <v>0</v>
      </c>
      <c r="P3942">
        <f t="shared" si="328"/>
        <v>5.5</v>
      </c>
      <c r="Q3942" t="s">
        <v>8315</v>
      </c>
      <c r="R3942" t="s">
        <v>8316</v>
      </c>
      <c r="S3942" s="14">
        <f t="shared" si="329"/>
        <v>41961.492488425924</v>
      </c>
      <c r="T3942" s="14">
        <f t="shared" si="330"/>
        <v>42006.492488425924</v>
      </c>
    </row>
    <row r="3943" spans="1:21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7"/>
        <v>1</v>
      </c>
      <c r="P3943">
        <f t="shared" si="328"/>
        <v>25</v>
      </c>
      <c r="Q3943" t="s">
        <v>8315</v>
      </c>
      <c r="R3943" t="s">
        <v>8316</v>
      </c>
      <c r="S3943" s="14">
        <f t="shared" si="329"/>
        <v>41940.587233796294</v>
      </c>
      <c r="T3943" s="14">
        <f t="shared" si="330"/>
        <v>41968.041666666672</v>
      </c>
    </row>
    <row r="3944" spans="1:21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7"/>
        <v>0</v>
      </c>
      <c r="P3944">
        <f t="shared" si="328"/>
        <v>0</v>
      </c>
      <c r="Q3944" t="s">
        <v>8315</v>
      </c>
      <c r="R3944" t="s">
        <v>8316</v>
      </c>
      <c r="S3944" s="14">
        <f t="shared" si="329"/>
        <v>42111.904097222221</v>
      </c>
      <c r="T3944" s="14">
        <f t="shared" si="330"/>
        <v>42171.904097222221</v>
      </c>
    </row>
    <row r="3945" spans="1:21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7"/>
        <v>36</v>
      </c>
      <c r="P3945">
        <f t="shared" si="328"/>
        <v>137.08000000000001</v>
      </c>
      <c r="Q3945" t="s">
        <v>8315</v>
      </c>
      <c r="R3945" t="s">
        <v>8316</v>
      </c>
      <c r="S3945" s="14">
        <f t="shared" si="329"/>
        <v>42279.778564814813</v>
      </c>
      <c r="T3945" s="14">
        <f t="shared" si="330"/>
        <v>42310.701388888891</v>
      </c>
    </row>
    <row r="3946" spans="1:21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7"/>
        <v>0</v>
      </c>
      <c r="P3946">
        <f t="shared" si="328"/>
        <v>0</v>
      </c>
      <c r="Q3946" t="s">
        <v>8315</v>
      </c>
      <c r="R3946" t="s">
        <v>8316</v>
      </c>
      <c r="S3946" s="14">
        <f t="shared" si="329"/>
        <v>42213.662905092591</v>
      </c>
      <c r="T3946" s="14">
        <f t="shared" si="330"/>
        <v>42243.662905092591</v>
      </c>
    </row>
    <row r="3947" spans="1:21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7"/>
        <v>0</v>
      </c>
      <c r="P3947">
        <f t="shared" si="328"/>
        <v>5</v>
      </c>
      <c r="Q3947" t="s">
        <v>8315</v>
      </c>
      <c r="R3947" t="s">
        <v>8316</v>
      </c>
      <c r="S3947" s="14">
        <f t="shared" si="329"/>
        <v>42109.801712962959</v>
      </c>
      <c r="T3947" s="14">
        <f t="shared" si="330"/>
        <v>42139.801712962959</v>
      </c>
    </row>
    <row r="3948" spans="1:21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7"/>
        <v>3</v>
      </c>
      <c r="P3948">
        <f t="shared" si="328"/>
        <v>39</v>
      </c>
      <c r="Q3948" t="s">
        <v>8315</v>
      </c>
      <c r="R3948" t="s">
        <v>8316</v>
      </c>
      <c r="S3948" s="14">
        <f t="shared" si="329"/>
        <v>42031.833587962959</v>
      </c>
      <c r="T3948" s="14">
        <f t="shared" si="330"/>
        <v>42063.333333333328</v>
      </c>
    </row>
    <row r="3949" spans="1:21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7"/>
        <v>3</v>
      </c>
      <c r="P3949">
        <f t="shared" si="328"/>
        <v>50.5</v>
      </c>
      <c r="Q3949" t="s">
        <v>8315</v>
      </c>
      <c r="R3949" t="s">
        <v>8316</v>
      </c>
      <c r="S3949" s="14">
        <f t="shared" si="329"/>
        <v>42615.142870370371</v>
      </c>
      <c r="T3949" s="14">
        <f t="shared" si="330"/>
        <v>42645.142870370371</v>
      </c>
    </row>
    <row r="3950" spans="1:21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7"/>
        <v>0</v>
      </c>
      <c r="P3950">
        <f t="shared" si="328"/>
        <v>0</v>
      </c>
      <c r="Q3950" t="s">
        <v>8315</v>
      </c>
      <c r="R3950" t="s">
        <v>8316</v>
      </c>
      <c r="S3950" s="14">
        <f t="shared" si="329"/>
        <v>41829.325497685182</v>
      </c>
      <c r="T3950" s="14">
        <f t="shared" si="330"/>
        <v>41889.325497685182</v>
      </c>
    </row>
    <row r="3951" spans="1:21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7"/>
        <v>16</v>
      </c>
      <c r="P3951">
        <f t="shared" si="328"/>
        <v>49.28</v>
      </c>
      <c r="Q3951" t="s">
        <v>8315</v>
      </c>
      <c r="R3951" t="s">
        <v>8316</v>
      </c>
      <c r="S3951" s="14">
        <f t="shared" si="329"/>
        <v>42016.120613425926</v>
      </c>
      <c r="T3951" s="14">
        <f t="shared" si="330"/>
        <v>42046.120613425926</v>
      </c>
    </row>
    <row r="3952" spans="1:21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7"/>
        <v>1</v>
      </c>
      <c r="P3952">
        <f t="shared" si="328"/>
        <v>25</v>
      </c>
      <c r="Q3952" t="s">
        <v>8315</v>
      </c>
      <c r="R3952" t="s">
        <v>8316</v>
      </c>
      <c r="S3952" s="14">
        <f t="shared" si="329"/>
        <v>42439.702314814815</v>
      </c>
      <c r="T3952" s="14">
        <f t="shared" si="330"/>
        <v>42468.774305555555</v>
      </c>
    </row>
    <row r="3953" spans="1:21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7"/>
        <v>0</v>
      </c>
      <c r="P3953">
        <f t="shared" si="328"/>
        <v>1</v>
      </c>
      <c r="Q3953" t="s">
        <v>8315</v>
      </c>
      <c r="R3953" t="s">
        <v>8316</v>
      </c>
      <c r="S3953" s="14">
        <f t="shared" si="329"/>
        <v>42433.825717592597</v>
      </c>
      <c r="T3953" s="14">
        <f t="shared" si="330"/>
        <v>42493.784050925926</v>
      </c>
    </row>
    <row r="3954" spans="1:21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7"/>
        <v>0</v>
      </c>
      <c r="P3954">
        <f t="shared" si="328"/>
        <v>25</v>
      </c>
      <c r="Q3954" t="s">
        <v>8315</v>
      </c>
      <c r="R3954" t="s">
        <v>8316</v>
      </c>
      <c r="S3954" s="14">
        <f t="shared" si="329"/>
        <v>42243.790393518517</v>
      </c>
      <c r="T3954" s="14">
        <f t="shared" si="330"/>
        <v>42303.790393518517</v>
      </c>
    </row>
    <row r="3955" spans="1:21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7"/>
        <v>0</v>
      </c>
      <c r="P3955">
        <f t="shared" si="328"/>
        <v>0</v>
      </c>
      <c r="Q3955" t="s">
        <v>8315</v>
      </c>
      <c r="R3955" t="s">
        <v>8316</v>
      </c>
      <c r="S3955" s="14">
        <f t="shared" si="329"/>
        <v>42550.048449074078</v>
      </c>
      <c r="T3955" s="14">
        <f t="shared" si="330"/>
        <v>42580.978472222225</v>
      </c>
    </row>
    <row r="3956" spans="1:21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7"/>
        <v>0</v>
      </c>
      <c r="P3956">
        <f t="shared" si="328"/>
        <v>0</v>
      </c>
      <c r="Q3956" t="s">
        <v>8315</v>
      </c>
      <c r="R3956" t="s">
        <v>8316</v>
      </c>
      <c r="S3956" s="14">
        <f t="shared" si="329"/>
        <v>41774.651203703703</v>
      </c>
      <c r="T3956" s="14">
        <f t="shared" si="330"/>
        <v>41834.651203703703</v>
      </c>
    </row>
    <row r="3957" spans="1:21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7"/>
        <v>24</v>
      </c>
      <c r="P3957">
        <f t="shared" si="328"/>
        <v>53.13</v>
      </c>
      <c r="Q3957" t="s">
        <v>8315</v>
      </c>
      <c r="R3957" t="s">
        <v>8316</v>
      </c>
      <c r="S3957" s="14">
        <f t="shared" si="329"/>
        <v>42306.848854166667</v>
      </c>
      <c r="T3957" s="14">
        <f t="shared" si="330"/>
        <v>42336.890520833331</v>
      </c>
    </row>
    <row r="3958" spans="1:21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7"/>
        <v>0</v>
      </c>
      <c r="P3958">
        <f t="shared" si="328"/>
        <v>0</v>
      </c>
      <c r="Q3958" t="s">
        <v>8315</v>
      </c>
      <c r="R3958" t="s">
        <v>8316</v>
      </c>
      <c r="S3958" s="14">
        <f t="shared" si="329"/>
        <v>42457.932025462964</v>
      </c>
      <c r="T3958" s="14">
        <f t="shared" si="330"/>
        <v>42485.013888888891</v>
      </c>
    </row>
    <row r="3959" spans="1:21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7"/>
        <v>0</v>
      </c>
      <c r="P3959">
        <f t="shared" si="328"/>
        <v>7</v>
      </c>
      <c r="Q3959" t="s">
        <v>8315</v>
      </c>
      <c r="R3959" t="s">
        <v>8316</v>
      </c>
      <c r="S3959" s="14">
        <f t="shared" si="329"/>
        <v>42513.976319444439</v>
      </c>
      <c r="T3959" s="14">
        <f t="shared" si="330"/>
        <v>42559.976319444439</v>
      </c>
    </row>
    <row r="3960" spans="1:21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7"/>
        <v>32</v>
      </c>
      <c r="P3960">
        <f t="shared" si="328"/>
        <v>40.06</v>
      </c>
      <c r="Q3960" t="s">
        <v>8315</v>
      </c>
      <c r="R3960" t="s">
        <v>8316</v>
      </c>
      <c r="S3960" s="14">
        <f t="shared" si="329"/>
        <v>41816.950370370374</v>
      </c>
      <c r="T3960" s="14">
        <f t="shared" si="330"/>
        <v>41853.583333333336</v>
      </c>
    </row>
    <row r="3961" spans="1:21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7"/>
        <v>24</v>
      </c>
      <c r="P3961">
        <f t="shared" si="328"/>
        <v>24.33</v>
      </c>
      <c r="Q3961" t="s">
        <v>8315</v>
      </c>
      <c r="R3961" t="s">
        <v>8316</v>
      </c>
      <c r="S3961" s="14">
        <f t="shared" si="329"/>
        <v>41880.788842592592</v>
      </c>
      <c r="T3961" s="14">
        <f t="shared" si="330"/>
        <v>41910.788842592592</v>
      </c>
    </row>
    <row r="3962" spans="1:21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7"/>
        <v>2</v>
      </c>
      <c r="P3962">
        <f t="shared" si="328"/>
        <v>11.25</v>
      </c>
      <c r="Q3962" t="s">
        <v>8315</v>
      </c>
      <c r="R3962" t="s">
        <v>8316</v>
      </c>
      <c r="S3962" s="14">
        <f t="shared" si="329"/>
        <v>42342.845555555556</v>
      </c>
      <c r="T3962" s="14">
        <f t="shared" si="330"/>
        <v>42372.845555555556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7"/>
        <v>0</v>
      </c>
      <c r="P3963">
        <f t="shared" si="328"/>
        <v>10.5</v>
      </c>
      <c r="Q3963" t="s">
        <v>8315</v>
      </c>
      <c r="R3963" t="s">
        <v>8316</v>
      </c>
      <c r="S3963" s="14">
        <f t="shared" si="329"/>
        <v>41745.891319444447</v>
      </c>
      <c r="T3963" s="14">
        <f t="shared" si="330"/>
        <v>41767.891319444447</v>
      </c>
      <c r="U3963">
        <f t="shared" ref="U3963:U3964" si="334">YEAR(S3963)</f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7"/>
        <v>3</v>
      </c>
      <c r="P3964">
        <f t="shared" si="328"/>
        <v>15</v>
      </c>
      <c r="Q3964" t="s">
        <v>8315</v>
      </c>
      <c r="R3964" t="s">
        <v>8316</v>
      </c>
      <c r="S3964" s="14">
        <f t="shared" si="329"/>
        <v>42311.621458333335</v>
      </c>
      <c r="T3964" s="14">
        <f t="shared" si="330"/>
        <v>42336.621458333335</v>
      </c>
      <c r="U3964">
        <f t="shared" si="334"/>
        <v>2015</v>
      </c>
    </row>
    <row r="3965" spans="1:21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7"/>
        <v>0</v>
      </c>
      <c r="P3965">
        <f t="shared" si="328"/>
        <v>0</v>
      </c>
      <c r="Q3965" t="s">
        <v>8315</v>
      </c>
      <c r="R3965" t="s">
        <v>8316</v>
      </c>
      <c r="S3965" s="14">
        <f t="shared" si="329"/>
        <v>42296.154131944444</v>
      </c>
      <c r="T3965" s="14">
        <f t="shared" si="330"/>
        <v>42326.195798611108</v>
      </c>
    </row>
    <row r="3966" spans="1:21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7"/>
        <v>6</v>
      </c>
      <c r="P3966">
        <f t="shared" si="328"/>
        <v>42</v>
      </c>
      <c r="Q3966" t="s">
        <v>8315</v>
      </c>
      <c r="R3966" t="s">
        <v>8316</v>
      </c>
      <c r="S3966" s="14">
        <f t="shared" si="329"/>
        <v>42053.722060185188</v>
      </c>
      <c r="T3966" s="14">
        <f t="shared" si="330"/>
        <v>42113.680393518516</v>
      </c>
    </row>
    <row r="3967" spans="1:21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7"/>
        <v>14</v>
      </c>
      <c r="P3967">
        <f t="shared" si="328"/>
        <v>71.25</v>
      </c>
      <c r="Q3967" t="s">
        <v>8315</v>
      </c>
      <c r="R3967" t="s">
        <v>8316</v>
      </c>
      <c r="S3967" s="14">
        <f t="shared" si="329"/>
        <v>42414.235879629632</v>
      </c>
      <c r="T3967" s="14">
        <f t="shared" si="330"/>
        <v>42474.194212962961</v>
      </c>
    </row>
    <row r="3968" spans="1:21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7"/>
        <v>1</v>
      </c>
      <c r="P3968">
        <f t="shared" si="328"/>
        <v>22.5</v>
      </c>
      <c r="Q3968" t="s">
        <v>8315</v>
      </c>
      <c r="R3968" t="s">
        <v>8316</v>
      </c>
      <c r="S3968" s="14">
        <f t="shared" si="329"/>
        <v>41801.711550925924</v>
      </c>
      <c r="T3968" s="14">
        <f t="shared" si="330"/>
        <v>41844.124305555553</v>
      </c>
    </row>
    <row r="3969" spans="1:21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7"/>
        <v>24</v>
      </c>
      <c r="P3969">
        <f t="shared" si="328"/>
        <v>41</v>
      </c>
      <c r="Q3969" t="s">
        <v>8315</v>
      </c>
      <c r="R3969" t="s">
        <v>8316</v>
      </c>
      <c r="S3969" s="14">
        <f t="shared" si="329"/>
        <v>42770.290590277778</v>
      </c>
      <c r="T3969" s="14">
        <f t="shared" si="330"/>
        <v>42800.290590277778</v>
      </c>
    </row>
    <row r="3970" spans="1:21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27"/>
        <v>11</v>
      </c>
      <c r="P3970">
        <f t="shared" si="328"/>
        <v>47.91</v>
      </c>
      <c r="Q3970" t="s">
        <v>8315</v>
      </c>
      <c r="R3970" t="s">
        <v>8316</v>
      </c>
      <c r="S3970" s="14">
        <f t="shared" si="329"/>
        <v>42452.815659722226</v>
      </c>
      <c r="T3970" s="14">
        <f t="shared" si="330"/>
        <v>42512.815659722226</v>
      </c>
    </row>
    <row r="3971" spans="1:21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35">ROUND(E3971/D3971*100,0)</f>
        <v>7</v>
      </c>
      <c r="P3971">
        <f t="shared" ref="P3971:P4034" si="336">IFERROR(ROUND(E3971/L3971,2),0)</f>
        <v>35.17</v>
      </c>
      <c r="Q3971" t="s">
        <v>8315</v>
      </c>
      <c r="R3971" t="s">
        <v>8316</v>
      </c>
      <c r="S3971" s="14">
        <f t="shared" ref="S3971:S4034" si="337">(((J3971/60)/60)/24)+DATE(1970,1,1)</f>
        <v>42601.854699074072</v>
      </c>
      <c r="T3971" s="14">
        <f t="shared" ref="T3971:T4034" si="338">(((I3971/60)/60)/24)+DATE(1970,1,1)</f>
        <v>42611.163194444445</v>
      </c>
    </row>
    <row r="3972" spans="1:21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35"/>
        <v>0</v>
      </c>
      <c r="P3972">
        <f t="shared" si="336"/>
        <v>5.5</v>
      </c>
      <c r="Q3972" t="s">
        <v>8315</v>
      </c>
      <c r="R3972" t="s">
        <v>8316</v>
      </c>
      <c r="S3972" s="14">
        <f t="shared" si="337"/>
        <v>42447.863553240735</v>
      </c>
      <c r="T3972" s="14">
        <f t="shared" si="338"/>
        <v>42477.863553240735</v>
      </c>
    </row>
    <row r="3973" spans="1:21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35"/>
        <v>1</v>
      </c>
      <c r="P3973">
        <f t="shared" si="336"/>
        <v>22.67</v>
      </c>
      <c r="Q3973" t="s">
        <v>8315</v>
      </c>
      <c r="R3973" t="s">
        <v>8316</v>
      </c>
      <c r="S3973" s="14">
        <f t="shared" si="337"/>
        <v>41811.536180555559</v>
      </c>
      <c r="T3973" s="14">
        <f t="shared" si="338"/>
        <v>41841.536180555559</v>
      </c>
    </row>
    <row r="3974" spans="1:21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35"/>
        <v>21</v>
      </c>
      <c r="P3974">
        <f t="shared" si="336"/>
        <v>26.38</v>
      </c>
      <c r="Q3974" t="s">
        <v>8315</v>
      </c>
      <c r="R3974" t="s">
        <v>8316</v>
      </c>
      <c r="S3974" s="14">
        <f t="shared" si="337"/>
        <v>41981.067523148144</v>
      </c>
      <c r="T3974" s="14">
        <f t="shared" si="338"/>
        <v>42041.067523148144</v>
      </c>
    </row>
    <row r="3975" spans="1:21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35"/>
        <v>78</v>
      </c>
      <c r="P3975">
        <f t="shared" si="336"/>
        <v>105.54</v>
      </c>
      <c r="Q3975" t="s">
        <v>8315</v>
      </c>
      <c r="R3975" t="s">
        <v>8316</v>
      </c>
      <c r="S3975" s="14">
        <f t="shared" si="337"/>
        <v>42469.68414351852</v>
      </c>
      <c r="T3975" s="14">
        <f t="shared" si="338"/>
        <v>42499.166666666672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35"/>
        <v>32</v>
      </c>
      <c r="P3976">
        <f t="shared" si="336"/>
        <v>29.09</v>
      </c>
      <c r="Q3976" t="s">
        <v>8315</v>
      </c>
      <c r="R3976" t="s">
        <v>8316</v>
      </c>
      <c r="S3976" s="14">
        <f t="shared" si="337"/>
        <v>42493.546851851846</v>
      </c>
      <c r="T3976" s="14">
        <f t="shared" si="338"/>
        <v>42523.546851851846</v>
      </c>
      <c r="U3976">
        <f>YEAR(S3976)</f>
        <v>2016</v>
      </c>
    </row>
    <row r="3977" spans="1:21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35"/>
        <v>0</v>
      </c>
      <c r="P3977">
        <f t="shared" si="336"/>
        <v>0</v>
      </c>
      <c r="Q3977" t="s">
        <v>8315</v>
      </c>
      <c r="R3977" t="s">
        <v>8316</v>
      </c>
      <c r="S3977" s="14">
        <f t="shared" si="337"/>
        <v>42534.866875</v>
      </c>
      <c r="T3977" s="14">
        <f t="shared" si="338"/>
        <v>42564.866875</v>
      </c>
    </row>
    <row r="3978" spans="1:21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35"/>
        <v>48</v>
      </c>
      <c r="P3978">
        <f t="shared" si="336"/>
        <v>62</v>
      </c>
      <c r="Q3978" t="s">
        <v>8315</v>
      </c>
      <c r="R3978" t="s">
        <v>8316</v>
      </c>
      <c r="S3978" s="14">
        <f t="shared" si="337"/>
        <v>41830.858344907407</v>
      </c>
      <c r="T3978" s="14">
        <f t="shared" si="338"/>
        <v>41852.291666666664</v>
      </c>
    </row>
    <row r="3979" spans="1:21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35"/>
        <v>1</v>
      </c>
      <c r="P3979">
        <f t="shared" si="336"/>
        <v>217.5</v>
      </c>
      <c r="Q3979" t="s">
        <v>8315</v>
      </c>
      <c r="R3979" t="s">
        <v>8316</v>
      </c>
      <c r="S3979" s="14">
        <f t="shared" si="337"/>
        <v>42543.788564814815</v>
      </c>
      <c r="T3979" s="14">
        <f t="shared" si="338"/>
        <v>42573.788564814815</v>
      </c>
    </row>
    <row r="3980" spans="1:21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35"/>
        <v>11</v>
      </c>
      <c r="P3980">
        <f t="shared" si="336"/>
        <v>26.75</v>
      </c>
      <c r="Q3980" t="s">
        <v>8315</v>
      </c>
      <c r="R3980" t="s">
        <v>8316</v>
      </c>
      <c r="S3980" s="14">
        <f t="shared" si="337"/>
        <v>41975.642974537041</v>
      </c>
      <c r="T3980" s="14">
        <f t="shared" si="338"/>
        <v>42035.642974537041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35"/>
        <v>2</v>
      </c>
      <c r="P3981">
        <f t="shared" si="336"/>
        <v>18.329999999999998</v>
      </c>
      <c r="Q3981" t="s">
        <v>8315</v>
      </c>
      <c r="R3981" t="s">
        <v>8316</v>
      </c>
      <c r="S3981" s="14">
        <f t="shared" si="337"/>
        <v>42069.903437500005</v>
      </c>
      <c r="T3981" s="14">
        <f t="shared" si="338"/>
        <v>42092.833333333328</v>
      </c>
      <c r="U3981">
        <f>YEAR(S3981)</f>
        <v>2015</v>
      </c>
    </row>
    <row r="3982" spans="1:21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35"/>
        <v>18</v>
      </c>
      <c r="P3982">
        <f t="shared" si="336"/>
        <v>64.290000000000006</v>
      </c>
      <c r="Q3982" t="s">
        <v>8315</v>
      </c>
      <c r="R3982" t="s">
        <v>8316</v>
      </c>
      <c r="S3982" s="14">
        <f t="shared" si="337"/>
        <v>41795.598923611113</v>
      </c>
      <c r="T3982" s="14">
        <f t="shared" si="338"/>
        <v>41825.598923611113</v>
      </c>
    </row>
    <row r="3983" spans="1:21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35"/>
        <v>4</v>
      </c>
      <c r="P3983">
        <f t="shared" si="336"/>
        <v>175</v>
      </c>
      <c r="Q3983" t="s">
        <v>8315</v>
      </c>
      <c r="R3983" t="s">
        <v>8316</v>
      </c>
      <c r="S3983" s="14">
        <f t="shared" si="337"/>
        <v>42508.179965277777</v>
      </c>
      <c r="T3983" s="14">
        <f t="shared" si="338"/>
        <v>42568.179965277777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35"/>
        <v>20</v>
      </c>
      <c r="P3984">
        <f t="shared" si="336"/>
        <v>34</v>
      </c>
      <c r="Q3984" t="s">
        <v>8315</v>
      </c>
      <c r="R3984" t="s">
        <v>8316</v>
      </c>
      <c r="S3984" s="14">
        <f t="shared" si="337"/>
        <v>42132.809953703705</v>
      </c>
      <c r="T3984" s="14">
        <f t="shared" si="338"/>
        <v>42192.809953703705</v>
      </c>
      <c r="U3984">
        <f>YEAR(S3984)</f>
        <v>2015</v>
      </c>
    </row>
    <row r="3985" spans="1:21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35"/>
        <v>35</v>
      </c>
      <c r="P3985">
        <f t="shared" si="336"/>
        <v>84.28</v>
      </c>
      <c r="Q3985" t="s">
        <v>8315</v>
      </c>
      <c r="R3985" t="s">
        <v>8316</v>
      </c>
      <c r="S3985" s="14">
        <f t="shared" si="337"/>
        <v>41747.86986111111</v>
      </c>
      <c r="T3985" s="14">
        <f t="shared" si="338"/>
        <v>41779.290972222225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35"/>
        <v>6</v>
      </c>
      <c r="P3986">
        <f t="shared" si="336"/>
        <v>9.5</v>
      </c>
      <c r="Q3986" t="s">
        <v>8315</v>
      </c>
      <c r="R3986" t="s">
        <v>8316</v>
      </c>
      <c r="S3986" s="14">
        <f t="shared" si="337"/>
        <v>41920.963472222218</v>
      </c>
      <c r="T3986" s="14">
        <f t="shared" si="338"/>
        <v>41951</v>
      </c>
      <c r="U3986">
        <f>YEAR(S3986)</f>
        <v>2014</v>
      </c>
    </row>
    <row r="3987" spans="1:21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35"/>
        <v>32</v>
      </c>
      <c r="P3987">
        <f t="shared" si="336"/>
        <v>33.74</v>
      </c>
      <c r="Q3987" t="s">
        <v>8315</v>
      </c>
      <c r="R3987" t="s">
        <v>8316</v>
      </c>
      <c r="S3987" s="14">
        <f t="shared" si="337"/>
        <v>42399.707407407404</v>
      </c>
      <c r="T3987" s="14">
        <f t="shared" si="338"/>
        <v>42420.878472222219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35"/>
        <v>10</v>
      </c>
      <c r="P3988">
        <f t="shared" si="336"/>
        <v>37.54</v>
      </c>
      <c r="Q3988" t="s">
        <v>8315</v>
      </c>
      <c r="R3988" t="s">
        <v>8316</v>
      </c>
      <c r="S3988" s="14">
        <f t="shared" si="337"/>
        <v>42467.548541666663</v>
      </c>
      <c r="T3988" s="14">
        <f t="shared" si="338"/>
        <v>42496.544444444444</v>
      </c>
      <c r="U3988">
        <f t="shared" ref="U3988:U3989" si="339">YEAR(S3988)</f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35"/>
        <v>38</v>
      </c>
      <c r="P3989">
        <f t="shared" si="336"/>
        <v>11.62</v>
      </c>
      <c r="Q3989" t="s">
        <v>8315</v>
      </c>
      <c r="R3989" t="s">
        <v>8316</v>
      </c>
      <c r="S3989" s="14">
        <f t="shared" si="337"/>
        <v>41765.92465277778</v>
      </c>
      <c r="T3989" s="14">
        <f t="shared" si="338"/>
        <v>41775.92465277778</v>
      </c>
      <c r="U3989">
        <f t="shared" si="339"/>
        <v>2014</v>
      </c>
    </row>
    <row r="3990" spans="1:21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35"/>
        <v>2</v>
      </c>
      <c r="P3990">
        <f t="shared" si="336"/>
        <v>8</v>
      </c>
      <c r="Q3990" t="s">
        <v>8315</v>
      </c>
      <c r="R3990" t="s">
        <v>8316</v>
      </c>
      <c r="S3990" s="14">
        <f t="shared" si="337"/>
        <v>42230.08116898148</v>
      </c>
      <c r="T3990" s="14">
        <f t="shared" si="338"/>
        <v>42245.08116898148</v>
      </c>
    </row>
    <row r="3991" spans="1:21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35"/>
        <v>0</v>
      </c>
      <c r="P3991">
        <f t="shared" si="336"/>
        <v>0</v>
      </c>
      <c r="Q3991" t="s">
        <v>8315</v>
      </c>
      <c r="R3991" t="s">
        <v>8316</v>
      </c>
      <c r="S3991" s="14">
        <f t="shared" si="337"/>
        <v>42286.749780092592</v>
      </c>
      <c r="T3991" s="14">
        <f t="shared" si="338"/>
        <v>42316.791446759264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35"/>
        <v>4</v>
      </c>
      <c r="P3992">
        <f t="shared" si="336"/>
        <v>23</v>
      </c>
      <c r="Q3992" t="s">
        <v>8315</v>
      </c>
      <c r="R3992" t="s">
        <v>8316</v>
      </c>
      <c r="S3992" s="14">
        <f t="shared" si="337"/>
        <v>42401.672372685185</v>
      </c>
      <c r="T3992" s="14">
        <f t="shared" si="338"/>
        <v>42431.672372685185</v>
      </c>
      <c r="U3992">
        <f>YEAR(S3992)</f>
        <v>2016</v>
      </c>
    </row>
    <row r="3993" spans="1:21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35"/>
        <v>20</v>
      </c>
      <c r="P3993">
        <f t="shared" si="336"/>
        <v>100</v>
      </c>
      <c r="Q3993" t="s">
        <v>8315</v>
      </c>
      <c r="R3993" t="s">
        <v>8316</v>
      </c>
      <c r="S3993" s="14">
        <f t="shared" si="337"/>
        <v>42125.644467592589</v>
      </c>
      <c r="T3993" s="14">
        <f t="shared" si="338"/>
        <v>42155.644467592589</v>
      </c>
    </row>
    <row r="3994" spans="1:21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35"/>
        <v>5</v>
      </c>
      <c r="P3994">
        <f t="shared" si="336"/>
        <v>60.11</v>
      </c>
      <c r="Q3994" t="s">
        <v>8315</v>
      </c>
      <c r="R3994" t="s">
        <v>8316</v>
      </c>
      <c r="S3994" s="14">
        <f t="shared" si="337"/>
        <v>42289.94049768518</v>
      </c>
      <c r="T3994" s="14">
        <f t="shared" si="338"/>
        <v>42349.982164351852</v>
      </c>
    </row>
    <row r="3995" spans="1:21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35"/>
        <v>0</v>
      </c>
      <c r="P3995">
        <f t="shared" si="336"/>
        <v>3</v>
      </c>
      <c r="Q3995" t="s">
        <v>8315</v>
      </c>
      <c r="R3995" t="s">
        <v>8316</v>
      </c>
      <c r="S3995" s="14">
        <f t="shared" si="337"/>
        <v>42107.864722222221</v>
      </c>
      <c r="T3995" s="14">
        <f t="shared" si="338"/>
        <v>42137.864722222221</v>
      </c>
    </row>
    <row r="3996" spans="1:21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35"/>
        <v>0</v>
      </c>
      <c r="P3996">
        <f t="shared" si="336"/>
        <v>5</v>
      </c>
      <c r="Q3996" t="s">
        <v>8315</v>
      </c>
      <c r="R3996" t="s">
        <v>8316</v>
      </c>
      <c r="S3996" s="14">
        <f t="shared" si="337"/>
        <v>41809.389930555553</v>
      </c>
      <c r="T3996" s="14">
        <f t="shared" si="338"/>
        <v>41839.389930555553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35"/>
        <v>35</v>
      </c>
      <c r="P3997">
        <f t="shared" si="336"/>
        <v>17.5</v>
      </c>
      <c r="Q3997" t="s">
        <v>8315</v>
      </c>
      <c r="R3997" t="s">
        <v>8316</v>
      </c>
      <c r="S3997" s="14">
        <f t="shared" si="337"/>
        <v>42019.683761574073</v>
      </c>
      <c r="T3997" s="14">
        <f t="shared" si="338"/>
        <v>42049.477083333331</v>
      </c>
      <c r="U3997">
        <f>YEAR(S3997)</f>
        <v>2015</v>
      </c>
    </row>
    <row r="3998" spans="1:21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35"/>
        <v>17</v>
      </c>
      <c r="P3998">
        <f t="shared" si="336"/>
        <v>29.24</v>
      </c>
      <c r="Q3998" t="s">
        <v>8315</v>
      </c>
      <c r="R3998" t="s">
        <v>8316</v>
      </c>
      <c r="S3998" s="14">
        <f t="shared" si="337"/>
        <v>41950.26694444444</v>
      </c>
      <c r="T3998" s="14">
        <f t="shared" si="338"/>
        <v>41963.669444444444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35"/>
        <v>0</v>
      </c>
      <c r="P3999">
        <f t="shared" si="336"/>
        <v>0</v>
      </c>
      <c r="Q3999" t="s">
        <v>8315</v>
      </c>
      <c r="R3999" t="s">
        <v>8316</v>
      </c>
      <c r="S3999" s="14">
        <f t="shared" si="337"/>
        <v>42069.391446759255</v>
      </c>
      <c r="T3999" s="14">
        <f t="shared" si="338"/>
        <v>42099.349780092598</v>
      </c>
      <c r="U3999">
        <f>YEAR(S3999)</f>
        <v>2015</v>
      </c>
    </row>
    <row r="4000" spans="1:21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35"/>
        <v>57</v>
      </c>
      <c r="P4000">
        <f t="shared" si="336"/>
        <v>59.58</v>
      </c>
      <c r="Q4000" t="s">
        <v>8315</v>
      </c>
      <c r="R4000" t="s">
        <v>8316</v>
      </c>
      <c r="S4000" s="14">
        <f t="shared" si="337"/>
        <v>42061.963263888887</v>
      </c>
      <c r="T4000" s="14">
        <f t="shared" si="338"/>
        <v>42091.921597222223</v>
      </c>
    </row>
    <row r="4001" spans="1:21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35"/>
        <v>17</v>
      </c>
      <c r="P4001">
        <f t="shared" si="336"/>
        <v>82.57</v>
      </c>
      <c r="Q4001" t="s">
        <v>8315</v>
      </c>
      <c r="R4001" t="s">
        <v>8316</v>
      </c>
      <c r="S4001" s="14">
        <f t="shared" si="337"/>
        <v>41842.828680555554</v>
      </c>
      <c r="T4001" s="14">
        <f t="shared" si="338"/>
        <v>41882.827650462961</v>
      </c>
    </row>
    <row r="4002" spans="1:21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35"/>
        <v>0</v>
      </c>
      <c r="P4002">
        <f t="shared" si="336"/>
        <v>10</v>
      </c>
      <c r="Q4002" t="s">
        <v>8315</v>
      </c>
      <c r="R4002" t="s">
        <v>8316</v>
      </c>
      <c r="S4002" s="14">
        <f t="shared" si="337"/>
        <v>42437.64534722222</v>
      </c>
      <c r="T4002" s="14">
        <f t="shared" si="338"/>
        <v>42497.603680555556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35"/>
        <v>38</v>
      </c>
      <c r="P4003">
        <f t="shared" si="336"/>
        <v>32.36</v>
      </c>
      <c r="Q4003" t="s">
        <v>8315</v>
      </c>
      <c r="R4003" t="s">
        <v>8316</v>
      </c>
      <c r="S4003" s="14">
        <f t="shared" si="337"/>
        <v>42775.964212962965</v>
      </c>
      <c r="T4003" s="14">
        <f t="shared" si="338"/>
        <v>42795.791666666672</v>
      </c>
      <c r="U4003">
        <f>YEAR(S4003)</f>
        <v>2017</v>
      </c>
    </row>
    <row r="4004" spans="1:21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35"/>
        <v>2</v>
      </c>
      <c r="P4004">
        <f t="shared" si="336"/>
        <v>5.75</v>
      </c>
      <c r="Q4004" t="s">
        <v>8315</v>
      </c>
      <c r="R4004" t="s">
        <v>8316</v>
      </c>
      <c r="S4004" s="14">
        <f t="shared" si="337"/>
        <v>41879.043530092589</v>
      </c>
      <c r="T4004" s="14">
        <f t="shared" si="338"/>
        <v>41909.043530092589</v>
      </c>
    </row>
    <row r="4005" spans="1:21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35"/>
        <v>10</v>
      </c>
      <c r="P4005">
        <f t="shared" si="336"/>
        <v>100.5</v>
      </c>
      <c r="Q4005" t="s">
        <v>8315</v>
      </c>
      <c r="R4005" t="s">
        <v>8316</v>
      </c>
      <c r="S4005" s="14">
        <f t="shared" si="337"/>
        <v>42020.587349537032</v>
      </c>
      <c r="T4005" s="14">
        <f t="shared" si="338"/>
        <v>42050.587349537032</v>
      </c>
    </row>
    <row r="4006" spans="1:21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35"/>
        <v>0</v>
      </c>
      <c r="P4006">
        <f t="shared" si="336"/>
        <v>1</v>
      </c>
      <c r="Q4006" t="s">
        <v>8315</v>
      </c>
      <c r="R4006" t="s">
        <v>8316</v>
      </c>
      <c r="S4006" s="14">
        <f t="shared" si="337"/>
        <v>41890.16269675926</v>
      </c>
      <c r="T4006" s="14">
        <f t="shared" si="338"/>
        <v>41920.16269675926</v>
      </c>
    </row>
    <row r="4007" spans="1:21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35"/>
        <v>1</v>
      </c>
      <c r="P4007">
        <f t="shared" si="336"/>
        <v>20</v>
      </c>
      <c r="Q4007" t="s">
        <v>8315</v>
      </c>
      <c r="R4007" t="s">
        <v>8316</v>
      </c>
      <c r="S4007" s="14">
        <f t="shared" si="337"/>
        <v>41872.807696759257</v>
      </c>
      <c r="T4007" s="14">
        <f t="shared" si="338"/>
        <v>41932.807696759257</v>
      </c>
    </row>
    <row r="4008" spans="1:21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35"/>
        <v>0</v>
      </c>
      <c r="P4008">
        <f t="shared" si="336"/>
        <v>2</v>
      </c>
      <c r="Q4008" t="s">
        <v>8315</v>
      </c>
      <c r="R4008" t="s">
        <v>8316</v>
      </c>
      <c r="S4008" s="14">
        <f t="shared" si="337"/>
        <v>42391.772997685184</v>
      </c>
      <c r="T4008" s="14">
        <f t="shared" si="338"/>
        <v>42416.772997685184</v>
      </c>
    </row>
    <row r="4009" spans="1:21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35"/>
        <v>0</v>
      </c>
      <c r="P4009">
        <f t="shared" si="336"/>
        <v>5</v>
      </c>
      <c r="Q4009" t="s">
        <v>8315</v>
      </c>
      <c r="R4009" t="s">
        <v>8316</v>
      </c>
      <c r="S4009" s="14">
        <f t="shared" si="337"/>
        <v>41848.772928240738</v>
      </c>
      <c r="T4009" s="14">
        <f t="shared" si="338"/>
        <v>41877.686111111114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35"/>
        <v>6</v>
      </c>
      <c r="P4010">
        <f t="shared" si="336"/>
        <v>15</v>
      </c>
      <c r="Q4010" t="s">
        <v>8315</v>
      </c>
      <c r="R4010" t="s">
        <v>8316</v>
      </c>
      <c r="S4010" s="14">
        <f t="shared" si="337"/>
        <v>42177.964201388888</v>
      </c>
      <c r="T4010" s="14">
        <f t="shared" si="338"/>
        <v>42207.964201388888</v>
      </c>
      <c r="U4010">
        <f t="shared" ref="U4010:U4011" si="340">YEAR(S4010)</f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35"/>
        <v>4</v>
      </c>
      <c r="P4011">
        <f t="shared" si="336"/>
        <v>25</v>
      </c>
      <c r="Q4011" t="s">
        <v>8315</v>
      </c>
      <c r="R4011" t="s">
        <v>8316</v>
      </c>
      <c r="S4011" s="14">
        <f t="shared" si="337"/>
        <v>41851.700925925928</v>
      </c>
      <c r="T4011" s="14">
        <f t="shared" si="338"/>
        <v>41891.700925925928</v>
      </c>
      <c r="U4011">
        <f t="shared" si="340"/>
        <v>2014</v>
      </c>
    </row>
    <row r="4012" spans="1:21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35"/>
        <v>24</v>
      </c>
      <c r="P4012">
        <f t="shared" si="336"/>
        <v>45.84</v>
      </c>
      <c r="Q4012" t="s">
        <v>8315</v>
      </c>
      <c r="R4012" t="s">
        <v>8316</v>
      </c>
      <c r="S4012" s="14">
        <f t="shared" si="337"/>
        <v>41921.770439814813</v>
      </c>
      <c r="T4012" s="14">
        <f t="shared" si="338"/>
        <v>41938.770439814813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35"/>
        <v>8</v>
      </c>
      <c r="P4013">
        <f t="shared" si="336"/>
        <v>4.75</v>
      </c>
      <c r="Q4013" t="s">
        <v>8315</v>
      </c>
      <c r="R4013" t="s">
        <v>8316</v>
      </c>
      <c r="S4013" s="14">
        <f t="shared" si="337"/>
        <v>42002.54488425926</v>
      </c>
      <c r="T4013" s="14">
        <f t="shared" si="338"/>
        <v>42032.54488425926</v>
      </c>
      <c r="U4013">
        <f t="shared" ref="U4013:U4014" si="341">YEAR(S4013)</f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35"/>
        <v>0</v>
      </c>
      <c r="P4014">
        <f t="shared" si="336"/>
        <v>0</v>
      </c>
      <c r="Q4014" t="s">
        <v>8315</v>
      </c>
      <c r="R4014" t="s">
        <v>8316</v>
      </c>
      <c r="S4014" s="14">
        <f t="shared" si="337"/>
        <v>42096.544548611113</v>
      </c>
      <c r="T4014" s="14">
        <f t="shared" si="338"/>
        <v>42126.544548611113</v>
      </c>
      <c r="U4014">
        <f t="shared" si="341"/>
        <v>2015</v>
      </c>
    </row>
    <row r="4015" spans="1:21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35"/>
        <v>1</v>
      </c>
      <c r="P4015">
        <f t="shared" si="336"/>
        <v>13</v>
      </c>
      <c r="Q4015" t="s">
        <v>8315</v>
      </c>
      <c r="R4015" t="s">
        <v>8316</v>
      </c>
      <c r="S4015" s="14">
        <f t="shared" si="337"/>
        <v>42021.301192129627</v>
      </c>
      <c r="T4015" s="14">
        <f t="shared" si="338"/>
        <v>42051.301192129627</v>
      </c>
    </row>
    <row r="4016" spans="1:21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35"/>
        <v>0</v>
      </c>
      <c r="P4016">
        <f t="shared" si="336"/>
        <v>0</v>
      </c>
      <c r="Q4016" t="s">
        <v>8315</v>
      </c>
      <c r="R4016" t="s">
        <v>8316</v>
      </c>
      <c r="S4016" s="14">
        <f t="shared" si="337"/>
        <v>42419.246168981481</v>
      </c>
      <c r="T4016" s="14">
        <f t="shared" si="338"/>
        <v>42434.246168981481</v>
      </c>
    </row>
    <row r="4017" spans="1:21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35"/>
        <v>0</v>
      </c>
      <c r="P4017">
        <f t="shared" si="336"/>
        <v>1</v>
      </c>
      <c r="Q4017" t="s">
        <v>8315</v>
      </c>
      <c r="R4017" t="s">
        <v>8316</v>
      </c>
      <c r="S4017" s="14">
        <f t="shared" si="337"/>
        <v>42174.780821759254</v>
      </c>
      <c r="T4017" s="14">
        <f t="shared" si="338"/>
        <v>42204.780821759254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35"/>
        <v>14</v>
      </c>
      <c r="P4018">
        <f t="shared" si="336"/>
        <v>10</v>
      </c>
      <c r="Q4018" t="s">
        <v>8315</v>
      </c>
      <c r="R4018" t="s">
        <v>8316</v>
      </c>
      <c r="S4018" s="14">
        <f t="shared" si="337"/>
        <v>41869.872685185182</v>
      </c>
      <c r="T4018" s="14">
        <f t="shared" si="338"/>
        <v>41899.872685185182</v>
      </c>
      <c r="U4018">
        <f>YEAR(S4018)</f>
        <v>2014</v>
      </c>
    </row>
    <row r="4019" spans="1:21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35"/>
        <v>1</v>
      </c>
      <c r="P4019">
        <f t="shared" si="336"/>
        <v>52.5</v>
      </c>
      <c r="Q4019" t="s">
        <v>8315</v>
      </c>
      <c r="R4019" t="s">
        <v>8316</v>
      </c>
      <c r="S4019" s="14">
        <f t="shared" si="337"/>
        <v>41856.672152777777</v>
      </c>
      <c r="T4019" s="14">
        <f t="shared" si="338"/>
        <v>41886.672152777777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35"/>
        <v>9</v>
      </c>
      <c r="P4020">
        <f t="shared" si="336"/>
        <v>32.5</v>
      </c>
      <c r="Q4020" t="s">
        <v>8315</v>
      </c>
      <c r="R4020" t="s">
        <v>8316</v>
      </c>
      <c r="S4020" s="14">
        <f t="shared" si="337"/>
        <v>42620.91097222222</v>
      </c>
      <c r="T4020" s="14">
        <f t="shared" si="338"/>
        <v>42650.91097222222</v>
      </c>
      <c r="U4020">
        <f>YEAR(S4020)</f>
        <v>2016</v>
      </c>
    </row>
    <row r="4021" spans="1:21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35"/>
        <v>1</v>
      </c>
      <c r="P4021">
        <f t="shared" si="336"/>
        <v>7.25</v>
      </c>
      <c r="Q4021" t="s">
        <v>8315</v>
      </c>
      <c r="R4021" t="s">
        <v>8316</v>
      </c>
      <c r="S4021" s="14">
        <f t="shared" si="337"/>
        <v>42417.675879629634</v>
      </c>
      <c r="T4021" s="14">
        <f t="shared" si="338"/>
        <v>42475.686111111107</v>
      </c>
    </row>
    <row r="4022" spans="1:21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35"/>
        <v>17</v>
      </c>
      <c r="P4022">
        <f t="shared" si="336"/>
        <v>33.33</v>
      </c>
      <c r="Q4022" t="s">
        <v>8315</v>
      </c>
      <c r="R4022" t="s">
        <v>8316</v>
      </c>
      <c r="S4022" s="14">
        <f t="shared" si="337"/>
        <v>42057.190960648149</v>
      </c>
      <c r="T4022" s="14">
        <f t="shared" si="338"/>
        <v>42087.149293981478</v>
      </c>
    </row>
    <row r="4023" spans="1:21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35"/>
        <v>1</v>
      </c>
      <c r="P4023">
        <f t="shared" si="336"/>
        <v>62.5</v>
      </c>
      <c r="Q4023" t="s">
        <v>8315</v>
      </c>
      <c r="R4023" t="s">
        <v>8316</v>
      </c>
      <c r="S4023" s="14">
        <f t="shared" si="337"/>
        <v>41878.911550925928</v>
      </c>
      <c r="T4023" s="14">
        <f t="shared" si="338"/>
        <v>41938.911550925928</v>
      </c>
    </row>
    <row r="4024" spans="1:21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35"/>
        <v>70</v>
      </c>
      <c r="P4024">
        <f t="shared" si="336"/>
        <v>63.56</v>
      </c>
      <c r="Q4024" t="s">
        <v>8315</v>
      </c>
      <c r="R4024" t="s">
        <v>8316</v>
      </c>
      <c r="S4024" s="14">
        <f t="shared" si="337"/>
        <v>41990.584108796291</v>
      </c>
      <c r="T4024" s="14">
        <f t="shared" si="338"/>
        <v>42036.120833333334</v>
      </c>
    </row>
    <row r="4025" spans="1:21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35"/>
        <v>0</v>
      </c>
      <c r="P4025">
        <f t="shared" si="336"/>
        <v>0</v>
      </c>
      <c r="Q4025" t="s">
        <v>8315</v>
      </c>
      <c r="R4025" t="s">
        <v>8316</v>
      </c>
      <c r="S4025" s="14">
        <f t="shared" si="337"/>
        <v>42408.999571759254</v>
      </c>
      <c r="T4025" s="14">
        <f t="shared" si="338"/>
        <v>42453.957905092597</v>
      </c>
    </row>
    <row r="4026" spans="1:21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35"/>
        <v>1</v>
      </c>
      <c r="P4026">
        <f t="shared" si="336"/>
        <v>10</v>
      </c>
      <c r="Q4026" t="s">
        <v>8315</v>
      </c>
      <c r="R4026" t="s">
        <v>8316</v>
      </c>
      <c r="S4026" s="14">
        <f t="shared" si="337"/>
        <v>42217.670104166667</v>
      </c>
      <c r="T4026" s="14">
        <f t="shared" si="338"/>
        <v>42247.670104166667</v>
      </c>
    </row>
    <row r="4027" spans="1:21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35"/>
        <v>5</v>
      </c>
      <c r="P4027">
        <f t="shared" si="336"/>
        <v>62.5</v>
      </c>
      <c r="Q4027" t="s">
        <v>8315</v>
      </c>
      <c r="R4027" t="s">
        <v>8316</v>
      </c>
      <c r="S4027" s="14">
        <f t="shared" si="337"/>
        <v>42151.237685185188</v>
      </c>
      <c r="T4027" s="14">
        <f t="shared" si="338"/>
        <v>42211.237685185188</v>
      </c>
    </row>
    <row r="4028" spans="1:21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35"/>
        <v>0</v>
      </c>
      <c r="P4028">
        <f t="shared" si="336"/>
        <v>0</v>
      </c>
      <c r="Q4028" t="s">
        <v>8315</v>
      </c>
      <c r="R4028" t="s">
        <v>8316</v>
      </c>
      <c r="S4028" s="14">
        <f t="shared" si="337"/>
        <v>42282.655543981484</v>
      </c>
      <c r="T4028" s="14">
        <f t="shared" si="338"/>
        <v>42342.697210648148</v>
      </c>
    </row>
    <row r="4029" spans="1:21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35"/>
        <v>7</v>
      </c>
      <c r="P4029">
        <f t="shared" si="336"/>
        <v>30.71</v>
      </c>
      <c r="Q4029" t="s">
        <v>8315</v>
      </c>
      <c r="R4029" t="s">
        <v>8316</v>
      </c>
      <c r="S4029" s="14">
        <f t="shared" si="337"/>
        <v>42768.97084490741</v>
      </c>
      <c r="T4029" s="14">
        <f t="shared" si="338"/>
        <v>42789.041666666672</v>
      </c>
    </row>
    <row r="4030" spans="1:21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35"/>
        <v>28</v>
      </c>
      <c r="P4030">
        <f t="shared" si="336"/>
        <v>51</v>
      </c>
      <c r="Q4030" t="s">
        <v>8315</v>
      </c>
      <c r="R4030" t="s">
        <v>8316</v>
      </c>
      <c r="S4030" s="14">
        <f t="shared" si="337"/>
        <v>41765.938657407409</v>
      </c>
      <c r="T4030" s="14">
        <f t="shared" si="338"/>
        <v>41795.938657407409</v>
      </c>
    </row>
    <row r="4031" spans="1:21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35"/>
        <v>0</v>
      </c>
      <c r="P4031">
        <f t="shared" si="336"/>
        <v>0</v>
      </c>
      <c r="Q4031" t="s">
        <v>8315</v>
      </c>
      <c r="R4031" t="s">
        <v>8316</v>
      </c>
      <c r="S4031" s="14">
        <f t="shared" si="337"/>
        <v>42322.025115740747</v>
      </c>
      <c r="T4031" s="14">
        <f t="shared" si="338"/>
        <v>42352.025115740747</v>
      </c>
    </row>
    <row r="4032" spans="1:21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35"/>
        <v>16</v>
      </c>
      <c r="P4032">
        <f t="shared" si="336"/>
        <v>66.67</v>
      </c>
      <c r="Q4032" t="s">
        <v>8315</v>
      </c>
      <c r="R4032" t="s">
        <v>8316</v>
      </c>
      <c r="S4032" s="14">
        <f t="shared" si="337"/>
        <v>42374.655081018514</v>
      </c>
      <c r="T4032" s="14">
        <f t="shared" si="338"/>
        <v>42403.784027777772</v>
      </c>
    </row>
    <row r="4033" spans="1:21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35"/>
        <v>0</v>
      </c>
      <c r="P4033">
        <f t="shared" si="336"/>
        <v>0</v>
      </c>
      <c r="Q4033" t="s">
        <v>8315</v>
      </c>
      <c r="R4033" t="s">
        <v>8316</v>
      </c>
      <c r="S4033" s="14">
        <f t="shared" si="337"/>
        <v>41941.585231481484</v>
      </c>
      <c r="T4033" s="14">
        <f t="shared" si="338"/>
        <v>41991.626898148148</v>
      </c>
    </row>
    <row r="4034" spans="1:21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35"/>
        <v>7</v>
      </c>
      <c r="P4034">
        <f t="shared" si="336"/>
        <v>59</v>
      </c>
      <c r="Q4034" t="s">
        <v>8315</v>
      </c>
      <c r="R4034" t="s">
        <v>8316</v>
      </c>
      <c r="S4034" s="14">
        <f t="shared" si="337"/>
        <v>42293.809212962966</v>
      </c>
      <c r="T4034" s="14">
        <f t="shared" si="338"/>
        <v>42353.85087962963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42">ROUND(E4035/D4035*100,0)</f>
        <v>26</v>
      </c>
      <c r="P4035">
        <f t="shared" ref="P4035:P4098" si="343">IFERROR(ROUND(E4035/L4035,2),0)</f>
        <v>65.34</v>
      </c>
      <c r="Q4035" t="s">
        <v>8315</v>
      </c>
      <c r="R4035" t="s">
        <v>8316</v>
      </c>
      <c r="S4035" s="14">
        <f t="shared" ref="S4035:S4098" si="344">(((J4035/60)/60)/24)+DATE(1970,1,1)</f>
        <v>42614.268796296295</v>
      </c>
      <c r="T4035" s="14">
        <f t="shared" ref="T4035:T4098" si="345">(((I4035/60)/60)/24)+DATE(1970,1,1)</f>
        <v>42645.375</v>
      </c>
      <c r="U4035">
        <f>YEAR(S4035)</f>
        <v>2016</v>
      </c>
    </row>
    <row r="4036" spans="1:21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42"/>
        <v>1</v>
      </c>
      <c r="P4036">
        <f t="shared" si="343"/>
        <v>100</v>
      </c>
      <c r="Q4036" t="s">
        <v>8315</v>
      </c>
      <c r="R4036" t="s">
        <v>8316</v>
      </c>
      <c r="S4036" s="14">
        <f t="shared" si="344"/>
        <v>42067.947337962964</v>
      </c>
      <c r="T4036" s="14">
        <f t="shared" si="345"/>
        <v>42097.905671296292</v>
      </c>
    </row>
    <row r="4037" spans="1:21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42"/>
        <v>37</v>
      </c>
      <c r="P4037">
        <f t="shared" si="343"/>
        <v>147.4</v>
      </c>
      <c r="Q4037" t="s">
        <v>8315</v>
      </c>
      <c r="R4037" t="s">
        <v>8316</v>
      </c>
      <c r="S4037" s="14">
        <f t="shared" si="344"/>
        <v>41903.882951388885</v>
      </c>
      <c r="T4037" s="14">
        <f t="shared" si="345"/>
        <v>41933.882951388885</v>
      </c>
    </row>
    <row r="4038" spans="1:21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42"/>
        <v>47</v>
      </c>
      <c r="P4038">
        <f t="shared" si="343"/>
        <v>166.06</v>
      </c>
      <c r="Q4038" t="s">
        <v>8315</v>
      </c>
      <c r="R4038" t="s">
        <v>8316</v>
      </c>
      <c r="S4038" s="14">
        <f t="shared" si="344"/>
        <v>41804.937083333331</v>
      </c>
      <c r="T4038" s="14">
        <f t="shared" si="345"/>
        <v>41821.9375</v>
      </c>
    </row>
    <row r="4039" spans="1:21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42"/>
        <v>11</v>
      </c>
      <c r="P4039">
        <f t="shared" si="343"/>
        <v>40</v>
      </c>
      <c r="Q4039" t="s">
        <v>8315</v>
      </c>
      <c r="R4039" t="s">
        <v>8316</v>
      </c>
      <c r="S4039" s="14">
        <f t="shared" si="344"/>
        <v>42497.070775462969</v>
      </c>
      <c r="T4039" s="14">
        <f t="shared" si="345"/>
        <v>42514.600694444445</v>
      </c>
    </row>
    <row r="4040" spans="1:21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42"/>
        <v>12</v>
      </c>
      <c r="P4040">
        <f t="shared" si="343"/>
        <v>75.25</v>
      </c>
      <c r="Q4040" t="s">
        <v>8315</v>
      </c>
      <c r="R4040" t="s">
        <v>8316</v>
      </c>
      <c r="S4040" s="14">
        <f t="shared" si="344"/>
        <v>41869.798726851855</v>
      </c>
      <c r="T4040" s="14">
        <f t="shared" si="345"/>
        <v>41929.798726851855</v>
      </c>
    </row>
    <row r="4041" spans="1:21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42"/>
        <v>60</v>
      </c>
      <c r="P4041">
        <f t="shared" si="343"/>
        <v>60</v>
      </c>
      <c r="Q4041" t="s">
        <v>8315</v>
      </c>
      <c r="R4041" t="s">
        <v>8316</v>
      </c>
      <c r="S4041" s="14">
        <f t="shared" si="344"/>
        <v>42305.670914351853</v>
      </c>
      <c r="T4041" s="14">
        <f t="shared" si="345"/>
        <v>42339.249305555553</v>
      </c>
    </row>
    <row r="4042" spans="1:21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42"/>
        <v>31</v>
      </c>
      <c r="P4042">
        <f t="shared" si="343"/>
        <v>1250</v>
      </c>
      <c r="Q4042" t="s">
        <v>8315</v>
      </c>
      <c r="R4042" t="s">
        <v>8316</v>
      </c>
      <c r="S4042" s="14">
        <f t="shared" si="344"/>
        <v>42144.231527777782</v>
      </c>
      <c r="T4042" s="14">
        <f t="shared" si="345"/>
        <v>42203.125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42"/>
        <v>0</v>
      </c>
      <c r="P4043">
        <f t="shared" si="343"/>
        <v>10.5</v>
      </c>
      <c r="Q4043" t="s">
        <v>8315</v>
      </c>
      <c r="R4043" t="s">
        <v>8316</v>
      </c>
      <c r="S4043" s="14">
        <f t="shared" si="344"/>
        <v>42559.474004629628</v>
      </c>
      <c r="T4043" s="14">
        <f t="shared" si="345"/>
        <v>42619.474004629628</v>
      </c>
      <c r="U4043">
        <f>YEAR(S4043)</f>
        <v>2016</v>
      </c>
    </row>
    <row r="4044" spans="1:21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42"/>
        <v>0</v>
      </c>
      <c r="P4044">
        <f t="shared" si="343"/>
        <v>7</v>
      </c>
      <c r="Q4044" t="s">
        <v>8315</v>
      </c>
      <c r="R4044" t="s">
        <v>8316</v>
      </c>
      <c r="S4044" s="14">
        <f t="shared" si="344"/>
        <v>41995.084074074075</v>
      </c>
      <c r="T4044" s="14">
        <f t="shared" si="345"/>
        <v>42024.802777777775</v>
      </c>
    </row>
    <row r="4045" spans="1:21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42"/>
        <v>0</v>
      </c>
      <c r="P4045">
        <f t="shared" si="343"/>
        <v>0</v>
      </c>
      <c r="Q4045" t="s">
        <v>8315</v>
      </c>
      <c r="R4045" t="s">
        <v>8316</v>
      </c>
      <c r="S4045" s="14">
        <f t="shared" si="344"/>
        <v>41948.957465277781</v>
      </c>
      <c r="T4045" s="14">
        <f t="shared" si="345"/>
        <v>41963.957465277781</v>
      </c>
    </row>
    <row r="4046" spans="1:21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42"/>
        <v>38</v>
      </c>
      <c r="P4046">
        <f t="shared" si="343"/>
        <v>56.25</v>
      </c>
      <c r="Q4046" t="s">
        <v>8315</v>
      </c>
      <c r="R4046" t="s">
        <v>8316</v>
      </c>
      <c r="S4046" s="14">
        <f t="shared" si="344"/>
        <v>42074.219699074078</v>
      </c>
      <c r="T4046" s="14">
        <f t="shared" si="345"/>
        <v>42104.208333333328</v>
      </c>
    </row>
    <row r="4047" spans="1:21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42"/>
        <v>0</v>
      </c>
      <c r="P4047">
        <f t="shared" si="343"/>
        <v>1</v>
      </c>
      <c r="Q4047" t="s">
        <v>8315</v>
      </c>
      <c r="R4047" t="s">
        <v>8316</v>
      </c>
      <c r="S4047" s="14">
        <f t="shared" si="344"/>
        <v>41842.201261574075</v>
      </c>
      <c r="T4047" s="14">
        <f t="shared" si="345"/>
        <v>41872.201261574075</v>
      </c>
    </row>
    <row r="4048" spans="1:21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42"/>
        <v>8</v>
      </c>
      <c r="P4048">
        <f t="shared" si="343"/>
        <v>38.33</v>
      </c>
      <c r="Q4048" t="s">
        <v>8315</v>
      </c>
      <c r="R4048" t="s">
        <v>8316</v>
      </c>
      <c r="S4048" s="14">
        <f t="shared" si="344"/>
        <v>41904.650578703702</v>
      </c>
      <c r="T4048" s="14">
        <f t="shared" si="345"/>
        <v>41934.650578703702</v>
      </c>
    </row>
    <row r="4049" spans="1:21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42"/>
        <v>2</v>
      </c>
      <c r="P4049">
        <f t="shared" si="343"/>
        <v>27.5</v>
      </c>
      <c r="Q4049" t="s">
        <v>8315</v>
      </c>
      <c r="R4049" t="s">
        <v>8316</v>
      </c>
      <c r="S4049" s="14">
        <f t="shared" si="344"/>
        <v>41991.022488425922</v>
      </c>
      <c r="T4049" s="14">
        <f t="shared" si="345"/>
        <v>42015.041666666672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42"/>
        <v>18</v>
      </c>
      <c r="P4050">
        <f t="shared" si="343"/>
        <v>32.979999999999997</v>
      </c>
      <c r="Q4050" t="s">
        <v>8315</v>
      </c>
      <c r="R4050" t="s">
        <v>8316</v>
      </c>
      <c r="S4050" s="14">
        <f t="shared" si="344"/>
        <v>42436.509108796294</v>
      </c>
      <c r="T4050" s="14">
        <f t="shared" si="345"/>
        <v>42471.467442129629</v>
      </c>
      <c r="U4050">
        <f>YEAR(S4050)</f>
        <v>2016</v>
      </c>
    </row>
    <row r="4051" spans="1:21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42"/>
        <v>0</v>
      </c>
      <c r="P4051">
        <f t="shared" si="343"/>
        <v>16</v>
      </c>
      <c r="Q4051" t="s">
        <v>8315</v>
      </c>
      <c r="R4051" t="s">
        <v>8316</v>
      </c>
      <c r="S4051" s="14">
        <f t="shared" si="344"/>
        <v>42169.958506944444</v>
      </c>
      <c r="T4051" s="14">
        <f t="shared" si="345"/>
        <v>42199.958506944444</v>
      </c>
    </row>
    <row r="4052" spans="1:21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42"/>
        <v>0</v>
      </c>
      <c r="P4052">
        <f t="shared" si="343"/>
        <v>1</v>
      </c>
      <c r="Q4052" t="s">
        <v>8315</v>
      </c>
      <c r="R4052" t="s">
        <v>8316</v>
      </c>
      <c r="S4052" s="14">
        <f t="shared" si="344"/>
        <v>41905.636469907404</v>
      </c>
      <c r="T4052" s="14">
        <f t="shared" si="345"/>
        <v>41935.636469907404</v>
      </c>
    </row>
    <row r="4053" spans="1:21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42"/>
        <v>0</v>
      </c>
      <c r="P4053">
        <f t="shared" si="343"/>
        <v>0</v>
      </c>
      <c r="Q4053" t="s">
        <v>8315</v>
      </c>
      <c r="R4053" t="s">
        <v>8316</v>
      </c>
      <c r="S4053" s="14">
        <f t="shared" si="344"/>
        <v>41761.810150462967</v>
      </c>
      <c r="T4053" s="14">
        <f t="shared" si="345"/>
        <v>41768.286805555559</v>
      </c>
    </row>
    <row r="4054" spans="1:21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42"/>
        <v>38</v>
      </c>
      <c r="P4054">
        <f t="shared" si="343"/>
        <v>86.62</v>
      </c>
      <c r="Q4054" t="s">
        <v>8315</v>
      </c>
      <c r="R4054" t="s">
        <v>8316</v>
      </c>
      <c r="S4054" s="14">
        <f t="shared" si="344"/>
        <v>41865.878657407404</v>
      </c>
      <c r="T4054" s="14">
        <f t="shared" si="345"/>
        <v>41925.878657407404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42"/>
        <v>22</v>
      </c>
      <c r="P4055">
        <f t="shared" si="343"/>
        <v>55</v>
      </c>
      <c r="Q4055" t="s">
        <v>8315</v>
      </c>
      <c r="R4055" t="s">
        <v>8316</v>
      </c>
      <c r="S4055" s="14">
        <f t="shared" si="344"/>
        <v>41928.690138888887</v>
      </c>
      <c r="T4055" s="14">
        <f t="shared" si="345"/>
        <v>41958.833333333328</v>
      </c>
      <c r="U4055">
        <f>YEAR(S4055)</f>
        <v>2014</v>
      </c>
    </row>
    <row r="4056" spans="1:21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42"/>
        <v>0</v>
      </c>
      <c r="P4056">
        <f t="shared" si="343"/>
        <v>0</v>
      </c>
      <c r="Q4056" t="s">
        <v>8315</v>
      </c>
      <c r="R4056" t="s">
        <v>8316</v>
      </c>
      <c r="S4056" s="14">
        <f t="shared" si="344"/>
        <v>42613.841261574074</v>
      </c>
      <c r="T4056" s="14">
        <f t="shared" si="345"/>
        <v>42644.166666666672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42"/>
        <v>18</v>
      </c>
      <c r="P4057">
        <f t="shared" si="343"/>
        <v>41.95</v>
      </c>
      <c r="Q4057" t="s">
        <v>8315</v>
      </c>
      <c r="R4057" t="s">
        <v>8316</v>
      </c>
      <c r="S4057" s="14">
        <f t="shared" si="344"/>
        <v>41779.648506944446</v>
      </c>
      <c r="T4057" s="14">
        <f t="shared" si="345"/>
        <v>41809.648506944446</v>
      </c>
      <c r="U4057">
        <f>YEAR(S4057)</f>
        <v>2014</v>
      </c>
    </row>
    <row r="4058" spans="1:21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42"/>
        <v>53</v>
      </c>
      <c r="P4058">
        <f t="shared" si="343"/>
        <v>88.33</v>
      </c>
      <c r="Q4058" t="s">
        <v>8315</v>
      </c>
      <c r="R4058" t="s">
        <v>8316</v>
      </c>
      <c r="S4058" s="14">
        <f t="shared" si="344"/>
        <v>42534.933321759265</v>
      </c>
      <c r="T4058" s="14">
        <f t="shared" si="345"/>
        <v>42554.832638888889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42"/>
        <v>22</v>
      </c>
      <c r="P4059">
        <f t="shared" si="343"/>
        <v>129.16999999999999</v>
      </c>
      <c r="Q4059" t="s">
        <v>8315</v>
      </c>
      <c r="R4059" t="s">
        <v>8316</v>
      </c>
      <c r="S4059" s="14">
        <f t="shared" si="344"/>
        <v>42310.968518518523</v>
      </c>
      <c r="T4059" s="14">
        <f t="shared" si="345"/>
        <v>42333.958333333328</v>
      </c>
      <c r="U4059">
        <f>YEAR(S4059)</f>
        <v>2015</v>
      </c>
    </row>
    <row r="4060" spans="1:21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42"/>
        <v>3</v>
      </c>
      <c r="P4060">
        <f t="shared" si="343"/>
        <v>23.75</v>
      </c>
      <c r="Q4060" t="s">
        <v>8315</v>
      </c>
      <c r="R4060" t="s">
        <v>8316</v>
      </c>
      <c r="S4060" s="14">
        <f t="shared" si="344"/>
        <v>42446.060694444444</v>
      </c>
      <c r="T4060" s="14">
        <f t="shared" si="345"/>
        <v>42461.165972222225</v>
      </c>
    </row>
    <row r="4061" spans="1:21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42"/>
        <v>3</v>
      </c>
      <c r="P4061">
        <f t="shared" si="343"/>
        <v>35.71</v>
      </c>
      <c r="Q4061" t="s">
        <v>8315</v>
      </c>
      <c r="R4061" t="s">
        <v>8316</v>
      </c>
      <c r="S4061" s="14">
        <f t="shared" si="344"/>
        <v>41866.640648148146</v>
      </c>
      <c r="T4061" s="14">
        <f t="shared" si="345"/>
        <v>41898.125</v>
      </c>
    </row>
    <row r="4062" spans="1:21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42"/>
        <v>3</v>
      </c>
      <c r="P4062">
        <f t="shared" si="343"/>
        <v>57</v>
      </c>
      <c r="Q4062" t="s">
        <v>8315</v>
      </c>
      <c r="R4062" t="s">
        <v>8316</v>
      </c>
      <c r="S4062" s="14">
        <f t="shared" si="344"/>
        <v>41779.695092592592</v>
      </c>
      <c r="T4062" s="14">
        <f t="shared" si="345"/>
        <v>41813.666666666664</v>
      </c>
    </row>
    <row r="4063" spans="1:21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42"/>
        <v>0</v>
      </c>
      <c r="P4063">
        <f t="shared" si="343"/>
        <v>0</v>
      </c>
      <c r="Q4063" t="s">
        <v>8315</v>
      </c>
      <c r="R4063" t="s">
        <v>8316</v>
      </c>
      <c r="S4063" s="14">
        <f t="shared" si="344"/>
        <v>42421.141469907408</v>
      </c>
      <c r="T4063" s="14">
        <f t="shared" si="345"/>
        <v>42481.099803240737</v>
      </c>
    </row>
    <row r="4064" spans="1:21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42"/>
        <v>2</v>
      </c>
      <c r="P4064">
        <f t="shared" si="343"/>
        <v>163.33000000000001</v>
      </c>
      <c r="Q4064" t="s">
        <v>8315</v>
      </c>
      <c r="R4064" t="s">
        <v>8316</v>
      </c>
      <c r="S4064" s="14">
        <f t="shared" si="344"/>
        <v>42523.739212962959</v>
      </c>
      <c r="T4064" s="14">
        <f t="shared" si="345"/>
        <v>42553.739212962959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42"/>
        <v>1</v>
      </c>
      <c r="P4065">
        <f t="shared" si="343"/>
        <v>15</v>
      </c>
      <c r="Q4065" t="s">
        <v>8315</v>
      </c>
      <c r="R4065" t="s">
        <v>8316</v>
      </c>
      <c r="S4065" s="14">
        <f t="shared" si="344"/>
        <v>41787.681527777779</v>
      </c>
      <c r="T4065" s="14">
        <f t="shared" si="345"/>
        <v>41817.681527777779</v>
      </c>
      <c r="U4065">
        <f>YEAR(S4065)</f>
        <v>2014</v>
      </c>
    </row>
    <row r="4066" spans="1:21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42"/>
        <v>19</v>
      </c>
      <c r="P4066">
        <f t="shared" si="343"/>
        <v>64.17</v>
      </c>
      <c r="Q4066" t="s">
        <v>8315</v>
      </c>
      <c r="R4066" t="s">
        <v>8316</v>
      </c>
      <c r="S4066" s="14">
        <f t="shared" si="344"/>
        <v>42093.588263888887</v>
      </c>
      <c r="T4066" s="14">
        <f t="shared" si="345"/>
        <v>42123.588263888887</v>
      </c>
    </row>
    <row r="4067" spans="1:21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42"/>
        <v>1</v>
      </c>
      <c r="P4067">
        <f t="shared" si="343"/>
        <v>6.75</v>
      </c>
      <c r="Q4067" t="s">
        <v>8315</v>
      </c>
      <c r="R4067" t="s">
        <v>8316</v>
      </c>
      <c r="S4067" s="14">
        <f t="shared" si="344"/>
        <v>41833.951516203706</v>
      </c>
      <c r="T4067" s="14">
        <f t="shared" si="345"/>
        <v>41863.951516203706</v>
      </c>
    </row>
    <row r="4068" spans="1:21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42"/>
        <v>0</v>
      </c>
      <c r="P4068">
        <f t="shared" si="343"/>
        <v>25</v>
      </c>
      <c r="Q4068" t="s">
        <v>8315</v>
      </c>
      <c r="R4068" t="s">
        <v>8316</v>
      </c>
      <c r="S4068" s="14">
        <f t="shared" si="344"/>
        <v>42479.039212962962</v>
      </c>
      <c r="T4068" s="14">
        <f t="shared" si="345"/>
        <v>42509.039212962962</v>
      </c>
    </row>
    <row r="4069" spans="1:21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42"/>
        <v>61</v>
      </c>
      <c r="P4069">
        <f t="shared" si="343"/>
        <v>179.12</v>
      </c>
      <c r="Q4069" t="s">
        <v>8315</v>
      </c>
      <c r="R4069" t="s">
        <v>8316</v>
      </c>
      <c r="S4069" s="14">
        <f t="shared" si="344"/>
        <v>42235.117476851854</v>
      </c>
      <c r="T4069" s="14">
        <f t="shared" si="345"/>
        <v>42275.117476851854</v>
      </c>
    </row>
    <row r="4070" spans="1:21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42"/>
        <v>1</v>
      </c>
      <c r="P4070">
        <f t="shared" si="343"/>
        <v>34.950000000000003</v>
      </c>
      <c r="Q4070" t="s">
        <v>8315</v>
      </c>
      <c r="R4070" t="s">
        <v>8316</v>
      </c>
      <c r="S4070" s="14">
        <f t="shared" si="344"/>
        <v>42718.963599537034</v>
      </c>
      <c r="T4070" s="14">
        <f t="shared" si="345"/>
        <v>42748.961805555555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42"/>
        <v>34</v>
      </c>
      <c r="P4071">
        <f t="shared" si="343"/>
        <v>33.08</v>
      </c>
      <c r="Q4071" t="s">
        <v>8315</v>
      </c>
      <c r="R4071" t="s">
        <v>8316</v>
      </c>
      <c r="S4071" s="14">
        <f t="shared" si="344"/>
        <v>42022.661527777775</v>
      </c>
      <c r="T4071" s="14">
        <f t="shared" si="345"/>
        <v>42063.5</v>
      </c>
      <c r="U4071">
        <f>YEAR(S4071)</f>
        <v>2015</v>
      </c>
    </row>
    <row r="4072" spans="1:21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42"/>
        <v>17</v>
      </c>
      <c r="P4072">
        <f t="shared" si="343"/>
        <v>27.5</v>
      </c>
      <c r="Q4072" t="s">
        <v>8315</v>
      </c>
      <c r="R4072" t="s">
        <v>8316</v>
      </c>
      <c r="S4072" s="14">
        <f t="shared" si="344"/>
        <v>42031.666898148149</v>
      </c>
      <c r="T4072" s="14">
        <f t="shared" si="345"/>
        <v>42064.125</v>
      </c>
    </row>
    <row r="4073" spans="1:21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42"/>
        <v>0</v>
      </c>
      <c r="P4073">
        <f t="shared" si="343"/>
        <v>0</v>
      </c>
      <c r="Q4073" t="s">
        <v>8315</v>
      </c>
      <c r="R4073" t="s">
        <v>8316</v>
      </c>
      <c r="S4073" s="14">
        <f t="shared" si="344"/>
        <v>42700.804756944446</v>
      </c>
      <c r="T4073" s="14">
        <f t="shared" si="345"/>
        <v>42730.804756944446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42"/>
        <v>0</v>
      </c>
      <c r="P4074">
        <f t="shared" si="343"/>
        <v>2</v>
      </c>
      <c r="Q4074" t="s">
        <v>8315</v>
      </c>
      <c r="R4074" t="s">
        <v>8316</v>
      </c>
      <c r="S4074" s="14">
        <f t="shared" si="344"/>
        <v>41812.77443287037</v>
      </c>
      <c r="T4074" s="14">
        <f t="shared" si="345"/>
        <v>41872.77443287037</v>
      </c>
      <c r="U4074">
        <f>YEAR(S4074)</f>
        <v>2014</v>
      </c>
    </row>
    <row r="4075" spans="1:21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42"/>
        <v>1</v>
      </c>
      <c r="P4075">
        <f t="shared" si="343"/>
        <v>18.5</v>
      </c>
      <c r="Q4075" t="s">
        <v>8315</v>
      </c>
      <c r="R4075" t="s">
        <v>8316</v>
      </c>
      <c r="S4075" s="14">
        <f t="shared" si="344"/>
        <v>42078.34520833334</v>
      </c>
      <c r="T4075" s="14">
        <f t="shared" si="345"/>
        <v>42133.166666666672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42"/>
        <v>27</v>
      </c>
      <c r="P4076">
        <f t="shared" si="343"/>
        <v>35</v>
      </c>
      <c r="Q4076" t="s">
        <v>8315</v>
      </c>
      <c r="R4076" t="s">
        <v>8316</v>
      </c>
      <c r="S4076" s="14">
        <f t="shared" si="344"/>
        <v>42283.552951388891</v>
      </c>
      <c r="T4076" s="14">
        <f t="shared" si="345"/>
        <v>42313.594618055555</v>
      </c>
      <c r="U4076">
        <f t="shared" ref="U4076:U4077" si="346">YEAR(S4076)</f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42"/>
        <v>29</v>
      </c>
      <c r="P4077">
        <f t="shared" si="343"/>
        <v>44.31</v>
      </c>
      <c r="Q4077" t="s">
        <v>8315</v>
      </c>
      <c r="R4077" t="s">
        <v>8316</v>
      </c>
      <c r="S4077" s="14">
        <f t="shared" si="344"/>
        <v>41779.045937499999</v>
      </c>
      <c r="T4077" s="14">
        <f t="shared" si="345"/>
        <v>41820.727777777778</v>
      </c>
      <c r="U4077">
        <f t="shared" si="346"/>
        <v>2014</v>
      </c>
    </row>
    <row r="4078" spans="1:21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42"/>
        <v>0</v>
      </c>
      <c r="P4078">
        <f t="shared" si="343"/>
        <v>0</v>
      </c>
      <c r="Q4078" t="s">
        <v>8315</v>
      </c>
      <c r="R4078" t="s">
        <v>8316</v>
      </c>
      <c r="S4078" s="14">
        <f t="shared" si="344"/>
        <v>41905.795706018522</v>
      </c>
      <c r="T4078" s="14">
        <f t="shared" si="345"/>
        <v>41933.82708333333</v>
      </c>
    </row>
    <row r="4079" spans="1:21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42"/>
        <v>9</v>
      </c>
      <c r="P4079">
        <f t="shared" si="343"/>
        <v>222.5</v>
      </c>
      <c r="Q4079" t="s">
        <v>8315</v>
      </c>
      <c r="R4079" t="s">
        <v>8316</v>
      </c>
      <c r="S4079" s="14">
        <f t="shared" si="344"/>
        <v>42695.7105787037</v>
      </c>
      <c r="T4079" s="14">
        <f t="shared" si="345"/>
        <v>42725.7105787037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42"/>
        <v>0</v>
      </c>
      <c r="P4080">
        <f t="shared" si="343"/>
        <v>0</v>
      </c>
      <c r="Q4080" t="s">
        <v>8315</v>
      </c>
      <c r="R4080" t="s">
        <v>8316</v>
      </c>
      <c r="S4080" s="14">
        <f t="shared" si="344"/>
        <v>42732.787523148145</v>
      </c>
      <c r="T4080" s="14">
        <f t="shared" si="345"/>
        <v>42762.787523148145</v>
      </c>
      <c r="U4080">
        <f>YEAR(S4080)</f>
        <v>2016</v>
      </c>
    </row>
    <row r="4081" spans="1:21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42"/>
        <v>0</v>
      </c>
      <c r="P4081">
        <f t="shared" si="343"/>
        <v>5</v>
      </c>
      <c r="Q4081" t="s">
        <v>8315</v>
      </c>
      <c r="R4081" t="s">
        <v>8316</v>
      </c>
      <c r="S4081" s="14">
        <f t="shared" si="344"/>
        <v>42510.938900462963</v>
      </c>
      <c r="T4081" s="14">
        <f t="shared" si="345"/>
        <v>42540.938900462963</v>
      </c>
    </row>
    <row r="4082" spans="1:21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42"/>
        <v>0</v>
      </c>
      <c r="P4082">
        <f t="shared" si="343"/>
        <v>0</v>
      </c>
      <c r="Q4082" t="s">
        <v>8315</v>
      </c>
      <c r="R4082" t="s">
        <v>8316</v>
      </c>
      <c r="S4082" s="14">
        <f t="shared" si="344"/>
        <v>42511.698101851856</v>
      </c>
      <c r="T4082" s="14">
        <f t="shared" si="345"/>
        <v>42535.787500000006</v>
      </c>
    </row>
    <row r="4083" spans="1:21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42"/>
        <v>16</v>
      </c>
      <c r="P4083">
        <f t="shared" si="343"/>
        <v>29.17</v>
      </c>
      <c r="Q4083" t="s">
        <v>8315</v>
      </c>
      <c r="R4083" t="s">
        <v>8316</v>
      </c>
      <c r="S4083" s="14">
        <f t="shared" si="344"/>
        <v>42041.581307870365</v>
      </c>
      <c r="T4083" s="14">
        <f t="shared" si="345"/>
        <v>42071.539641203708</v>
      </c>
    </row>
    <row r="4084" spans="1:21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42"/>
        <v>2</v>
      </c>
      <c r="P4084">
        <f t="shared" si="343"/>
        <v>1.5</v>
      </c>
      <c r="Q4084" t="s">
        <v>8315</v>
      </c>
      <c r="R4084" t="s">
        <v>8316</v>
      </c>
      <c r="S4084" s="14">
        <f t="shared" si="344"/>
        <v>42307.189270833333</v>
      </c>
      <c r="T4084" s="14">
        <f t="shared" si="345"/>
        <v>42322.958333333328</v>
      </c>
    </row>
    <row r="4085" spans="1:21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42"/>
        <v>22</v>
      </c>
      <c r="P4085">
        <f t="shared" si="343"/>
        <v>126.5</v>
      </c>
      <c r="Q4085" t="s">
        <v>8315</v>
      </c>
      <c r="R4085" t="s">
        <v>8316</v>
      </c>
      <c r="S4085" s="14">
        <f t="shared" si="344"/>
        <v>42353.761759259258</v>
      </c>
      <c r="T4085" s="14">
        <f t="shared" si="345"/>
        <v>42383.761759259258</v>
      </c>
    </row>
    <row r="4086" spans="1:21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42"/>
        <v>0</v>
      </c>
      <c r="P4086">
        <f t="shared" si="343"/>
        <v>10</v>
      </c>
      <c r="Q4086" t="s">
        <v>8315</v>
      </c>
      <c r="R4086" t="s">
        <v>8316</v>
      </c>
      <c r="S4086" s="14">
        <f t="shared" si="344"/>
        <v>42622.436412037037</v>
      </c>
      <c r="T4086" s="14">
        <f t="shared" si="345"/>
        <v>42652.436412037037</v>
      </c>
    </row>
    <row r="4087" spans="1:21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42"/>
        <v>0</v>
      </c>
      <c r="P4087">
        <f t="shared" si="343"/>
        <v>10</v>
      </c>
      <c r="Q4087" t="s">
        <v>8315</v>
      </c>
      <c r="R4087" t="s">
        <v>8316</v>
      </c>
      <c r="S4087" s="14">
        <f t="shared" si="344"/>
        <v>42058.603877314818</v>
      </c>
      <c r="T4087" s="14">
        <f t="shared" si="345"/>
        <v>42087.165972222225</v>
      </c>
    </row>
    <row r="4088" spans="1:21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42"/>
        <v>5</v>
      </c>
      <c r="P4088">
        <f t="shared" si="343"/>
        <v>9.4</v>
      </c>
      <c r="Q4088" t="s">
        <v>8315</v>
      </c>
      <c r="R4088" t="s">
        <v>8316</v>
      </c>
      <c r="S4088" s="14">
        <f t="shared" si="344"/>
        <v>42304.940960648149</v>
      </c>
      <c r="T4088" s="14">
        <f t="shared" si="345"/>
        <v>42329.166666666672</v>
      </c>
    </row>
    <row r="4089" spans="1:21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42"/>
        <v>0</v>
      </c>
      <c r="P4089">
        <f t="shared" si="343"/>
        <v>0</v>
      </c>
      <c r="Q4089" t="s">
        <v>8315</v>
      </c>
      <c r="R4089" t="s">
        <v>8316</v>
      </c>
      <c r="S4089" s="14">
        <f t="shared" si="344"/>
        <v>42538.742893518516</v>
      </c>
      <c r="T4089" s="14">
        <f t="shared" si="345"/>
        <v>42568.742893518516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42"/>
        <v>11</v>
      </c>
      <c r="P4090">
        <f t="shared" si="343"/>
        <v>72</v>
      </c>
      <c r="Q4090" t="s">
        <v>8315</v>
      </c>
      <c r="R4090" t="s">
        <v>8316</v>
      </c>
      <c r="S4090" s="14">
        <f t="shared" si="344"/>
        <v>41990.612546296295</v>
      </c>
      <c r="T4090" s="14">
        <f t="shared" si="345"/>
        <v>42020.434722222228</v>
      </c>
      <c r="U4090">
        <f>YEAR(S4090)</f>
        <v>2014</v>
      </c>
    </row>
    <row r="4091" spans="1:21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42"/>
        <v>5</v>
      </c>
      <c r="P4091">
        <f t="shared" si="343"/>
        <v>30</v>
      </c>
      <c r="Q4091" t="s">
        <v>8315</v>
      </c>
      <c r="R4091" t="s">
        <v>8316</v>
      </c>
      <c r="S4091" s="14">
        <f t="shared" si="344"/>
        <v>42122.732499999998</v>
      </c>
      <c r="T4091" s="14">
        <f t="shared" si="345"/>
        <v>42155.732638888891</v>
      </c>
    </row>
    <row r="4092" spans="1:21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42"/>
        <v>3</v>
      </c>
      <c r="P4092">
        <f t="shared" si="343"/>
        <v>10.67</v>
      </c>
      <c r="Q4092" t="s">
        <v>8315</v>
      </c>
      <c r="R4092" t="s">
        <v>8316</v>
      </c>
      <c r="S4092" s="14">
        <f t="shared" si="344"/>
        <v>42209.67288194444</v>
      </c>
      <c r="T4092" s="14">
        <f t="shared" si="345"/>
        <v>42223.625</v>
      </c>
    </row>
    <row r="4093" spans="1:21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42"/>
        <v>13</v>
      </c>
      <c r="P4093">
        <f t="shared" si="343"/>
        <v>25.5</v>
      </c>
      <c r="Q4093" t="s">
        <v>8315</v>
      </c>
      <c r="R4093" t="s">
        <v>8316</v>
      </c>
      <c r="S4093" s="14">
        <f t="shared" si="344"/>
        <v>41990.506377314814</v>
      </c>
      <c r="T4093" s="14">
        <f t="shared" si="345"/>
        <v>42020.506377314814</v>
      </c>
    </row>
    <row r="4094" spans="1:21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42"/>
        <v>0</v>
      </c>
      <c r="P4094">
        <f t="shared" si="343"/>
        <v>20</v>
      </c>
      <c r="Q4094" t="s">
        <v>8315</v>
      </c>
      <c r="R4094" t="s">
        <v>8316</v>
      </c>
      <c r="S4094" s="14">
        <f t="shared" si="344"/>
        <v>42039.194988425923</v>
      </c>
      <c r="T4094" s="14">
        <f t="shared" si="345"/>
        <v>42099.153321759266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42"/>
        <v>2</v>
      </c>
      <c r="P4095">
        <f t="shared" si="343"/>
        <v>15</v>
      </c>
      <c r="Q4095" t="s">
        <v>8315</v>
      </c>
      <c r="R4095" t="s">
        <v>8316</v>
      </c>
      <c r="S4095" s="14">
        <f t="shared" si="344"/>
        <v>42178.815891203703</v>
      </c>
      <c r="T4095" s="14">
        <f t="shared" si="345"/>
        <v>42238.815891203703</v>
      </c>
      <c r="U4095">
        <f>YEAR(S4095)</f>
        <v>2015</v>
      </c>
    </row>
    <row r="4096" spans="1:21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42"/>
        <v>37</v>
      </c>
      <c r="P4096">
        <f t="shared" si="343"/>
        <v>91.25</v>
      </c>
      <c r="Q4096" t="s">
        <v>8315</v>
      </c>
      <c r="R4096" t="s">
        <v>8316</v>
      </c>
      <c r="S4096" s="14">
        <f t="shared" si="344"/>
        <v>41890.086805555555</v>
      </c>
      <c r="T4096" s="14">
        <f t="shared" si="345"/>
        <v>41934.207638888889</v>
      </c>
    </row>
    <row r="4097" spans="1:21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42"/>
        <v>3</v>
      </c>
      <c r="P4097">
        <f t="shared" si="343"/>
        <v>800</v>
      </c>
      <c r="Q4097" t="s">
        <v>8315</v>
      </c>
      <c r="R4097" t="s">
        <v>8316</v>
      </c>
      <c r="S4097" s="14">
        <f t="shared" si="344"/>
        <v>42693.031828703708</v>
      </c>
      <c r="T4097" s="14">
        <f t="shared" si="345"/>
        <v>42723.031828703708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42"/>
        <v>11</v>
      </c>
      <c r="P4098">
        <f t="shared" si="343"/>
        <v>80</v>
      </c>
      <c r="Q4098" t="s">
        <v>8315</v>
      </c>
      <c r="R4098" t="s">
        <v>8316</v>
      </c>
      <c r="S4098" s="14">
        <f t="shared" si="344"/>
        <v>42750.530312499999</v>
      </c>
      <c r="T4098" s="14">
        <f t="shared" si="345"/>
        <v>42794.368749999994</v>
      </c>
      <c r="U4098">
        <f t="shared" ref="U4098:U4099" si="347">YEAR(S4098)</f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48">ROUND(E4099/D4099*100,0)</f>
        <v>0</v>
      </c>
      <c r="P4099">
        <f t="shared" ref="P4099:P4115" si="349">IFERROR(ROUND(E4099/L4099,2),0)</f>
        <v>0</v>
      </c>
      <c r="Q4099" t="s">
        <v>8315</v>
      </c>
      <c r="R4099" t="s">
        <v>8316</v>
      </c>
      <c r="S4099" s="14">
        <f t="shared" ref="S4099:S4115" si="350">(((J4099/60)/60)/24)+DATE(1970,1,1)</f>
        <v>42344.824502314819</v>
      </c>
      <c r="T4099" s="14">
        <f t="shared" ref="T4099:T4115" si="351">(((I4099/60)/60)/24)+DATE(1970,1,1)</f>
        <v>42400.996527777781</v>
      </c>
      <c r="U4099">
        <f t="shared" si="347"/>
        <v>2015</v>
      </c>
    </row>
    <row r="4100" spans="1:21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48"/>
        <v>0</v>
      </c>
      <c r="P4100">
        <f t="shared" si="349"/>
        <v>0</v>
      </c>
      <c r="Q4100" t="s">
        <v>8315</v>
      </c>
      <c r="R4100" t="s">
        <v>8316</v>
      </c>
      <c r="S4100" s="14">
        <f t="shared" si="350"/>
        <v>42495.722187499996</v>
      </c>
      <c r="T4100" s="14">
        <f t="shared" si="351"/>
        <v>42525.722187499996</v>
      </c>
    </row>
    <row r="4101" spans="1:21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48"/>
        <v>1</v>
      </c>
      <c r="P4101">
        <f t="shared" si="349"/>
        <v>50</v>
      </c>
      <c r="Q4101" t="s">
        <v>8315</v>
      </c>
      <c r="R4101" t="s">
        <v>8316</v>
      </c>
      <c r="S4101" s="14">
        <f t="shared" si="350"/>
        <v>42570.850381944445</v>
      </c>
      <c r="T4101" s="14">
        <f t="shared" si="351"/>
        <v>42615.850381944445</v>
      </c>
    </row>
    <row r="4102" spans="1:21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48"/>
        <v>0</v>
      </c>
      <c r="P4102">
        <f t="shared" si="349"/>
        <v>0</v>
      </c>
      <c r="Q4102" t="s">
        <v>8315</v>
      </c>
      <c r="R4102" t="s">
        <v>8316</v>
      </c>
      <c r="S4102" s="14">
        <f t="shared" si="350"/>
        <v>41927.124884259261</v>
      </c>
      <c r="T4102" s="14">
        <f t="shared" si="351"/>
        <v>41937.124884259261</v>
      </c>
    </row>
    <row r="4103" spans="1:21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48"/>
        <v>0</v>
      </c>
      <c r="P4103">
        <f t="shared" si="349"/>
        <v>0</v>
      </c>
      <c r="Q4103" t="s">
        <v>8315</v>
      </c>
      <c r="R4103" t="s">
        <v>8316</v>
      </c>
      <c r="S4103" s="14">
        <f t="shared" si="350"/>
        <v>42730.903726851851</v>
      </c>
      <c r="T4103" s="14">
        <f t="shared" si="351"/>
        <v>42760.903726851851</v>
      </c>
    </row>
    <row r="4104" spans="1:21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48"/>
        <v>27</v>
      </c>
      <c r="P4104">
        <f t="shared" si="349"/>
        <v>22.83</v>
      </c>
      <c r="Q4104" t="s">
        <v>8315</v>
      </c>
      <c r="R4104" t="s">
        <v>8316</v>
      </c>
      <c r="S4104" s="14">
        <f t="shared" si="350"/>
        <v>42475.848067129627</v>
      </c>
      <c r="T4104" s="14">
        <f t="shared" si="351"/>
        <v>42505.848067129627</v>
      </c>
    </row>
    <row r="4105" spans="1:21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48"/>
        <v>10</v>
      </c>
      <c r="P4105">
        <f t="shared" si="349"/>
        <v>16.670000000000002</v>
      </c>
      <c r="Q4105" t="s">
        <v>8315</v>
      </c>
      <c r="R4105" t="s">
        <v>8316</v>
      </c>
      <c r="S4105" s="14">
        <f t="shared" si="350"/>
        <v>42188.83293981482</v>
      </c>
      <c r="T4105" s="14">
        <f t="shared" si="351"/>
        <v>42242.772222222222</v>
      </c>
    </row>
    <row r="4106" spans="1:21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48"/>
        <v>21</v>
      </c>
      <c r="P4106">
        <f t="shared" si="349"/>
        <v>45.79</v>
      </c>
      <c r="Q4106" t="s">
        <v>8315</v>
      </c>
      <c r="R4106" t="s">
        <v>8316</v>
      </c>
      <c r="S4106" s="14">
        <f t="shared" si="350"/>
        <v>42640.278171296297</v>
      </c>
      <c r="T4106" s="14">
        <f t="shared" si="351"/>
        <v>42670.278171296297</v>
      </c>
    </row>
    <row r="4107" spans="1:21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48"/>
        <v>7</v>
      </c>
      <c r="P4107">
        <f t="shared" si="349"/>
        <v>383.33</v>
      </c>
      <c r="Q4107" t="s">
        <v>8315</v>
      </c>
      <c r="R4107" t="s">
        <v>8316</v>
      </c>
      <c r="S4107" s="14">
        <f t="shared" si="350"/>
        <v>42697.010520833333</v>
      </c>
      <c r="T4107" s="14">
        <f t="shared" si="351"/>
        <v>42730.010520833333</v>
      </c>
    </row>
    <row r="4108" spans="1:21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48"/>
        <v>71</v>
      </c>
      <c r="P4108">
        <f t="shared" si="349"/>
        <v>106.97</v>
      </c>
      <c r="Q4108" t="s">
        <v>8315</v>
      </c>
      <c r="R4108" t="s">
        <v>8316</v>
      </c>
      <c r="S4108" s="14">
        <f t="shared" si="350"/>
        <v>42053.049375000002</v>
      </c>
      <c r="T4108" s="14">
        <f t="shared" si="351"/>
        <v>42096.041666666672</v>
      </c>
    </row>
    <row r="4109" spans="1:21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48"/>
        <v>2</v>
      </c>
      <c r="P4109">
        <f t="shared" si="349"/>
        <v>10.25</v>
      </c>
      <c r="Q4109" t="s">
        <v>8315</v>
      </c>
      <c r="R4109" t="s">
        <v>8316</v>
      </c>
      <c r="S4109" s="14">
        <f t="shared" si="350"/>
        <v>41883.916678240741</v>
      </c>
      <c r="T4109" s="14">
        <f t="shared" si="351"/>
        <v>41906.916678240741</v>
      </c>
    </row>
    <row r="4110" spans="1:21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48"/>
        <v>2</v>
      </c>
      <c r="P4110">
        <f t="shared" si="349"/>
        <v>59</v>
      </c>
      <c r="Q4110" t="s">
        <v>8315</v>
      </c>
      <c r="R4110" t="s">
        <v>8316</v>
      </c>
      <c r="S4110" s="14">
        <f t="shared" si="350"/>
        <v>42767.031678240746</v>
      </c>
      <c r="T4110" s="14">
        <f t="shared" si="351"/>
        <v>42797.208333333328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48"/>
        <v>0</v>
      </c>
      <c r="P4111">
        <f t="shared" si="349"/>
        <v>0</v>
      </c>
      <c r="Q4111" t="s">
        <v>8315</v>
      </c>
      <c r="R4111" t="s">
        <v>8316</v>
      </c>
      <c r="S4111" s="14">
        <f t="shared" si="350"/>
        <v>42307.539398148147</v>
      </c>
      <c r="T4111" s="14">
        <f t="shared" si="351"/>
        <v>42337.581064814818</v>
      </c>
      <c r="U4111">
        <f t="shared" ref="U4111:U4112" si="352">YEAR(S4111)</f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48"/>
        <v>29</v>
      </c>
      <c r="P4112">
        <f t="shared" si="349"/>
        <v>14.33</v>
      </c>
      <c r="Q4112" t="s">
        <v>8315</v>
      </c>
      <c r="R4112" t="s">
        <v>8316</v>
      </c>
      <c r="S4112" s="14">
        <f t="shared" si="350"/>
        <v>42512.626747685179</v>
      </c>
      <c r="T4112" s="14">
        <f t="shared" si="351"/>
        <v>42572.626747685179</v>
      </c>
      <c r="U4112">
        <f t="shared" si="352"/>
        <v>2016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48"/>
        <v>3</v>
      </c>
      <c r="P4113">
        <f t="shared" si="349"/>
        <v>15.67</v>
      </c>
      <c r="Q4113" t="s">
        <v>8315</v>
      </c>
      <c r="R4113" t="s">
        <v>8316</v>
      </c>
      <c r="S4113" s="14">
        <f t="shared" si="350"/>
        <v>42029.135879629626</v>
      </c>
      <c r="T4113" s="14">
        <f t="shared" si="351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48"/>
        <v>0</v>
      </c>
      <c r="P4114">
        <f t="shared" si="349"/>
        <v>1</v>
      </c>
      <c r="Q4114" t="s">
        <v>8315</v>
      </c>
      <c r="R4114" t="s">
        <v>8316</v>
      </c>
      <c r="S4114" s="14">
        <f t="shared" si="350"/>
        <v>42400.946597222224</v>
      </c>
      <c r="T4114" s="14">
        <f t="shared" si="351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48"/>
        <v>0</v>
      </c>
      <c r="P4115">
        <f t="shared" si="349"/>
        <v>1</v>
      </c>
      <c r="Q4115" t="s">
        <v>8315</v>
      </c>
      <c r="R4115" t="s">
        <v>8316</v>
      </c>
      <c r="S4115" s="14">
        <f t="shared" si="350"/>
        <v>42358.573182870372</v>
      </c>
      <c r="T4115" s="14">
        <f t="shared" si="351"/>
        <v>42377.273611111115</v>
      </c>
    </row>
  </sheetData>
  <autoFilter ref="A1:T4115" xr:uid="{2F7FCE03-FBC3-E149-A016-A31A94CC54D3}">
    <filterColumn colId="6">
      <filters>
        <filter val="GB"/>
      </filters>
    </filterColumn>
    <filterColumn colId="17">
      <filters>
        <filter val="musical"/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404D4-889C-5C42-AD4D-45BC05EEF23C}">
  <sheetPr codeName="Sheet8"/>
  <dimension ref="A1:C14"/>
  <sheetViews>
    <sheetView zoomScale="189" zoomScaleNormal="189" workbookViewId="0">
      <selection activeCell="H13" sqref="H13"/>
    </sheetView>
  </sheetViews>
  <sheetFormatPr baseColWidth="10" defaultRowHeight="15" x14ac:dyDescent="0.2"/>
  <cols>
    <col min="1" max="1" width="27.83203125" customWidth="1"/>
    <col min="2" max="2" width="12.33203125" customWidth="1"/>
    <col min="3" max="3" width="11.1640625" customWidth="1"/>
  </cols>
  <sheetData>
    <row r="1" spans="1:3" x14ac:dyDescent="0.2">
      <c r="B1" t="s">
        <v>8379</v>
      </c>
      <c r="C1" t="s">
        <v>8380</v>
      </c>
    </row>
    <row r="2" spans="1:3" x14ac:dyDescent="0.2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8381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8386</v>
      </c>
      <c r="B5" s="18" t="e">
        <f>_xlfn.QUARTILE.EXC(#REF!, 3)</f>
        <v>#REF!</v>
      </c>
      <c r="C5" s="18"/>
    </row>
    <row r="6" spans="1:3" x14ac:dyDescent="0.2">
      <c r="A6" t="s">
        <v>8387</v>
      </c>
      <c r="B6" s="18" t="e">
        <f>_xlfn.QUARTILE.EXC(#REF!, 1)</f>
        <v>#REF!</v>
      </c>
      <c r="C6" s="18"/>
    </row>
    <row r="7" spans="1:3" x14ac:dyDescent="0.2">
      <c r="A7" t="s">
        <v>8388</v>
      </c>
      <c r="B7" s="18" t="e">
        <f>B5-B6</f>
        <v>#REF!</v>
      </c>
      <c r="C7" s="18"/>
    </row>
    <row r="8" spans="1:3" x14ac:dyDescent="0.2">
      <c r="B8" s="18"/>
      <c r="C8" s="18"/>
    </row>
    <row r="9" spans="1:3" x14ac:dyDescent="0.2">
      <c r="A9" t="s">
        <v>8382</v>
      </c>
      <c r="B9" s="18" t="e">
        <f>AVERAGE(#REF!)</f>
        <v>#REF!</v>
      </c>
      <c r="C9" s="18">
        <f>IFERROR(AVERAGE(#REF!),0)</f>
        <v>0</v>
      </c>
    </row>
    <row r="10" spans="1:3" x14ac:dyDescent="0.2">
      <c r="A10" t="s">
        <v>8383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8389</v>
      </c>
    </row>
    <row r="12" spans="1:3" x14ac:dyDescent="0.2">
      <c r="A12" t="s">
        <v>8390</v>
      </c>
    </row>
    <row r="13" spans="1:3" x14ac:dyDescent="0.2">
      <c r="A13" t="s">
        <v>8391</v>
      </c>
    </row>
    <row r="14" spans="1:3" x14ac:dyDescent="0.2">
      <c r="A14" t="s">
        <v>8392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E68A3-C725-FC45-B4CE-F20D688D2EA9}">
  <sheetPr codeName="Sheet10"/>
  <dimension ref="A1:B6"/>
  <sheetViews>
    <sheetView tabSelected="1" zoomScale="211" zoomScaleNormal="211" workbookViewId="0">
      <selection activeCell="B2" sqref="B2"/>
    </sheetView>
  </sheetViews>
  <sheetFormatPr baseColWidth="10" defaultRowHeight="15" x14ac:dyDescent="0.2"/>
  <cols>
    <col min="1" max="1" width="30" customWidth="1"/>
  </cols>
  <sheetData>
    <row r="1" spans="1:2" x14ac:dyDescent="0.2">
      <c r="A1" t="s">
        <v>8378</v>
      </c>
      <c r="B1" t="s">
        <v>4110</v>
      </c>
    </row>
    <row r="2" spans="1:2" x14ac:dyDescent="0.2">
      <c r="A2" t="s">
        <v>3473</v>
      </c>
      <c r="B2" t="str">
        <f>VLOOKUP(A2, Kickstarter!B:D, 2, 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</row>
    <row r="4" spans="1:2" x14ac:dyDescent="0.2">
      <c r="A4" t="s">
        <v>3178</v>
      </c>
    </row>
    <row r="5" spans="1:2" x14ac:dyDescent="0.2">
      <c r="A5" t="s">
        <v>3329</v>
      </c>
    </row>
    <row r="6" spans="1:2" x14ac:dyDescent="0.2">
      <c r="A6" t="s">
        <v>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Stats</vt:lpstr>
      <vt:lpstr>Sheet5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Chart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2021-03-07T22:07:41Z</dcterms:modified>
</cp:coreProperties>
</file>